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2"/>
  </bookViews>
  <sheets>
    <sheet name="титульный лист" sheetId="1" r:id="rId1"/>
    <sheet name="сводные данные по бюджету време" sheetId="2" r:id="rId2"/>
    <sheet name="план учебного процесса" sheetId="3" r:id="rId3"/>
    <sheet name="пояснительная записка" sheetId="9" r:id="rId4"/>
    <sheet name="Индивидуальный план для ОВЗ" sheetId="12" r:id="rId5"/>
  </sheets>
  <calcPr calcId="145621"/>
</workbook>
</file>

<file path=xl/calcChain.xml><?xml version="1.0" encoding="utf-8"?>
<calcChain xmlns="http://schemas.openxmlformats.org/spreadsheetml/2006/main">
  <c r="F26" i="3" l="1"/>
  <c r="D26" i="3" s="1"/>
  <c r="F14" i="3"/>
  <c r="H65" i="12"/>
  <c r="G67" i="12"/>
  <c r="F67" i="12"/>
  <c r="E67" i="12"/>
  <c r="D67" i="12"/>
  <c r="C67" i="12"/>
  <c r="H66" i="12"/>
  <c r="H64" i="12"/>
  <c r="F49" i="12"/>
  <c r="D49" i="12" s="1"/>
  <c r="F48" i="12"/>
  <c r="F47" i="12"/>
  <c r="D47" i="12" s="1"/>
  <c r="F46" i="12"/>
  <c r="T54" i="12"/>
  <c r="T53" i="12"/>
  <c r="R54" i="12"/>
  <c r="F44" i="12"/>
  <c r="D44" i="12" s="1"/>
  <c r="F43" i="12"/>
  <c r="D43" i="12" s="1"/>
  <c r="F42" i="12"/>
  <c r="F41" i="12"/>
  <c r="S28" i="12"/>
  <c r="F39" i="12"/>
  <c r="F38" i="12"/>
  <c r="D38" i="12" s="1"/>
  <c r="F37" i="12"/>
  <c r="D37" i="12" s="1"/>
  <c r="F33" i="12"/>
  <c r="F32" i="12"/>
  <c r="F31" i="12"/>
  <c r="F30" i="12"/>
  <c r="Q28" i="12"/>
  <c r="Q12" i="12"/>
  <c r="Q11" i="12" s="1"/>
  <c r="O24" i="12"/>
  <c r="O12" i="12"/>
  <c r="O11" i="12" s="1"/>
  <c r="F18" i="12"/>
  <c r="F15" i="12"/>
  <c r="F13" i="12"/>
  <c r="F14" i="12"/>
  <c r="D14" i="12" s="1"/>
  <c r="F26" i="12"/>
  <c r="F25" i="12"/>
  <c r="D25" i="12" s="1"/>
  <c r="F23" i="12"/>
  <c r="D23" i="12" s="1"/>
  <c r="F20" i="12"/>
  <c r="D20" i="12" s="1"/>
  <c r="F22" i="12"/>
  <c r="R53" i="12"/>
  <c r="U45" i="12"/>
  <c r="T45" i="12"/>
  <c r="S45" i="12"/>
  <c r="R45" i="12"/>
  <c r="U40" i="12"/>
  <c r="T40" i="12"/>
  <c r="S40" i="12"/>
  <c r="R40" i="12"/>
  <c r="U35" i="12"/>
  <c r="T35" i="12"/>
  <c r="S35" i="12"/>
  <c r="R35" i="12"/>
  <c r="U34" i="12"/>
  <c r="T34" i="12"/>
  <c r="S34" i="12"/>
  <c r="S51" i="12" s="1"/>
  <c r="U28" i="12"/>
  <c r="T52" i="12" s="1"/>
  <c r="T28" i="12"/>
  <c r="R28" i="12"/>
  <c r="R51" i="12" s="1"/>
  <c r="P54" i="12"/>
  <c r="N54" i="12"/>
  <c r="P53" i="12"/>
  <c r="N53" i="12"/>
  <c r="L51" i="12"/>
  <c r="J51" i="12"/>
  <c r="E46" i="12"/>
  <c r="D46" i="12" s="1"/>
  <c r="P45" i="12"/>
  <c r="N45" i="12"/>
  <c r="I45" i="12"/>
  <c r="H45" i="12"/>
  <c r="G45" i="12"/>
  <c r="E45" i="12"/>
  <c r="D42" i="12"/>
  <c r="E41" i="12"/>
  <c r="E40" i="12" s="1"/>
  <c r="Q40" i="12"/>
  <c r="P40" i="12"/>
  <c r="N40" i="12"/>
  <c r="I40" i="12"/>
  <c r="H40" i="12"/>
  <c r="G40" i="12"/>
  <c r="D39" i="12"/>
  <c r="F36" i="12"/>
  <c r="E36" i="12"/>
  <c r="Q35" i="12"/>
  <c r="P35" i="12"/>
  <c r="P34" i="12" s="1"/>
  <c r="O35" i="12"/>
  <c r="N35" i="12"/>
  <c r="I35" i="12"/>
  <c r="I34" i="12" s="1"/>
  <c r="H35" i="12"/>
  <c r="G35" i="12"/>
  <c r="E35" i="12"/>
  <c r="H34" i="12"/>
  <c r="E33" i="12"/>
  <c r="D33" i="12" s="1"/>
  <c r="E32" i="12"/>
  <c r="D32" i="12" s="1"/>
  <c r="E31" i="12"/>
  <c r="E30" i="12"/>
  <c r="F29" i="12"/>
  <c r="E29" i="12"/>
  <c r="E28" i="12" s="1"/>
  <c r="P28" i="12"/>
  <c r="O28" i="12"/>
  <c r="N28" i="12"/>
  <c r="N51" i="12" s="1"/>
  <c r="M28" i="12"/>
  <c r="L28" i="12"/>
  <c r="K28" i="12"/>
  <c r="J28" i="12"/>
  <c r="I28" i="12"/>
  <c r="H28" i="12"/>
  <c r="G28" i="12"/>
  <c r="D26" i="12"/>
  <c r="M24" i="12"/>
  <c r="K24" i="12"/>
  <c r="I24" i="12"/>
  <c r="H24" i="12"/>
  <c r="G24" i="12"/>
  <c r="D22" i="12"/>
  <c r="F21" i="12"/>
  <c r="D21" i="12" s="1"/>
  <c r="F19" i="12"/>
  <c r="D19" i="12" s="1"/>
  <c r="D18" i="12"/>
  <c r="F17" i="12"/>
  <c r="D17" i="12" s="1"/>
  <c r="F16" i="12"/>
  <c r="D16" i="12" s="1"/>
  <c r="D15" i="12"/>
  <c r="D13" i="12"/>
  <c r="M12" i="12"/>
  <c r="M11" i="12" s="1"/>
  <c r="M51" i="12" s="1"/>
  <c r="K12" i="12"/>
  <c r="K11" i="12" s="1"/>
  <c r="K51" i="12" s="1"/>
  <c r="I12" i="12"/>
  <c r="I11" i="12" s="1"/>
  <c r="H12" i="12"/>
  <c r="H11" i="12" s="1"/>
  <c r="G12" i="12"/>
  <c r="G11" i="12"/>
  <c r="F24" i="12" l="1"/>
  <c r="G34" i="12"/>
  <c r="E34" i="12"/>
  <c r="H67" i="12"/>
  <c r="O51" i="12"/>
  <c r="D29" i="12"/>
  <c r="F40" i="12"/>
  <c r="F35" i="12"/>
  <c r="F45" i="12"/>
  <c r="Q34" i="12"/>
  <c r="Q51" i="12" s="1"/>
  <c r="P52" i="12" s="1"/>
  <c r="F28" i="12"/>
  <c r="D41" i="12"/>
  <c r="D40" i="12" s="1"/>
  <c r="D36" i="12"/>
  <c r="D35" i="12" s="1"/>
  <c r="N52" i="12"/>
  <c r="D31" i="12"/>
  <c r="E51" i="12"/>
  <c r="G51" i="12"/>
  <c r="I51" i="12"/>
  <c r="P51" i="12"/>
  <c r="D45" i="12"/>
  <c r="R52" i="12"/>
  <c r="U51" i="12"/>
  <c r="D30" i="12"/>
  <c r="H51" i="12"/>
  <c r="T51" i="12"/>
  <c r="F12" i="12"/>
  <c r="F11" i="12" s="1"/>
  <c r="D24" i="12"/>
  <c r="D12" i="12"/>
  <c r="F34" i="12" l="1"/>
  <c r="F51" i="12" s="1"/>
  <c r="D28" i="12"/>
  <c r="D34" i="12"/>
  <c r="D11" i="12"/>
  <c r="D51" i="12" l="1"/>
  <c r="G11" i="3"/>
  <c r="G23" i="3"/>
  <c r="G27" i="3"/>
  <c r="N52" i="3"/>
  <c r="N53" i="3"/>
  <c r="P53" i="3"/>
  <c r="P52" i="3"/>
  <c r="I44" i="3"/>
  <c r="G44" i="3"/>
  <c r="H44" i="3"/>
  <c r="G10" i="3" l="1"/>
  <c r="E35" i="3"/>
  <c r="F35" i="3"/>
  <c r="F36" i="3"/>
  <c r="D36" i="3" s="1"/>
  <c r="F37" i="3"/>
  <c r="D37" i="3" s="1"/>
  <c r="F38" i="3"/>
  <c r="E40" i="3"/>
  <c r="F40" i="3"/>
  <c r="F41" i="3"/>
  <c r="D41" i="3" s="1"/>
  <c r="F42" i="3"/>
  <c r="F43" i="3"/>
  <c r="D43" i="3" s="1"/>
  <c r="E45" i="3"/>
  <c r="E44" i="3" s="1"/>
  <c r="F45" i="3"/>
  <c r="F46" i="3"/>
  <c r="F47" i="3"/>
  <c r="F48" i="3"/>
  <c r="J50" i="3"/>
  <c r="L50" i="3"/>
  <c r="F49" i="3"/>
  <c r="N44" i="3"/>
  <c r="O44" i="3"/>
  <c r="P44" i="3"/>
  <c r="Q44" i="3"/>
  <c r="N34" i="3"/>
  <c r="O34" i="3"/>
  <c r="P34" i="3"/>
  <c r="Q34" i="3"/>
  <c r="N39" i="3"/>
  <c r="O39" i="3"/>
  <c r="P39" i="3"/>
  <c r="Q39" i="3"/>
  <c r="Q27" i="3"/>
  <c r="P27" i="3"/>
  <c r="O27" i="3"/>
  <c r="N27" i="3"/>
  <c r="N50" i="3" s="1"/>
  <c r="M27" i="3"/>
  <c r="L27" i="3"/>
  <c r="K27" i="3"/>
  <c r="J27" i="3"/>
  <c r="E28" i="3"/>
  <c r="E29" i="3"/>
  <c r="E30" i="3"/>
  <c r="E31" i="3"/>
  <c r="E32" i="3"/>
  <c r="F32" i="3"/>
  <c r="F31" i="3"/>
  <c r="F30" i="3"/>
  <c r="F29" i="3"/>
  <c r="F28" i="3"/>
  <c r="M11" i="3"/>
  <c r="M10" i="3" s="1"/>
  <c r="M23" i="3"/>
  <c r="K23" i="3"/>
  <c r="K11" i="3"/>
  <c r="F25" i="3"/>
  <c r="D25" i="3" s="1"/>
  <c r="F24" i="3"/>
  <c r="D24" i="3" s="1"/>
  <c r="F22" i="3"/>
  <c r="D22" i="3" s="1"/>
  <c r="F21" i="3"/>
  <c r="D21" i="3" s="1"/>
  <c r="F20" i="3"/>
  <c r="D20" i="3" s="1"/>
  <c r="F19" i="3"/>
  <c r="D19" i="3" s="1"/>
  <c r="F18" i="3"/>
  <c r="D18" i="3" s="1"/>
  <c r="F17" i="3"/>
  <c r="D17" i="3" s="1"/>
  <c r="F16" i="3"/>
  <c r="D16" i="3" s="1"/>
  <c r="F15" i="3"/>
  <c r="D15" i="3" s="1"/>
  <c r="D14" i="3"/>
  <c r="F13" i="3"/>
  <c r="D13" i="3" s="1"/>
  <c r="F12" i="3"/>
  <c r="D12" i="3" s="1"/>
  <c r="G10" i="2"/>
  <c r="F10" i="2"/>
  <c r="E10" i="2"/>
  <c r="D10" i="2"/>
  <c r="C10" i="2"/>
  <c r="H9" i="2"/>
  <c r="H8" i="2"/>
  <c r="I11" i="3"/>
  <c r="H11" i="3"/>
  <c r="I23" i="3"/>
  <c r="H23" i="3"/>
  <c r="I27" i="3"/>
  <c r="H27" i="3"/>
  <c r="I34" i="3"/>
  <c r="H34" i="3"/>
  <c r="I39" i="3"/>
  <c r="H39" i="3"/>
  <c r="G39" i="3"/>
  <c r="G34" i="3"/>
  <c r="D38" i="3"/>
  <c r="D42" i="3"/>
  <c r="D46" i="3"/>
  <c r="D48" i="3"/>
  <c r="K10" i="3" l="1"/>
  <c r="G33" i="3"/>
  <c r="G50" i="3" s="1"/>
  <c r="D29" i="3"/>
  <c r="D28" i="3"/>
  <c r="D32" i="3"/>
  <c r="H10" i="2"/>
  <c r="D30" i="3"/>
  <c r="E27" i="3"/>
  <c r="F44" i="3"/>
  <c r="D31" i="3"/>
  <c r="P33" i="3"/>
  <c r="P50" i="3" s="1"/>
  <c r="F39" i="3"/>
  <c r="Q33" i="3"/>
  <c r="Q50" i="3" s="1"/>
  <c r="P51" i="3" s="1"/>
  <c r="D49" i="3"/>
  <c r="F27" i="3"/>
  <c r="O33" i="3"/>
  <c r="O50" i="3" s="1"/>
  <c r="N51" i="3" s="1"/>
  <c r="M50" i="3"/>
  <c r="K50" i="3"/>
  <c r="H33" i="3"/>
  <c r="I10" i="3"/>
  <c r="H10" i="3"/>
  <c r="I33" i="3"/>
  <c r="F11" i="3"/>
  <c r="F23" i="3"/>
  <c r="D45" i="3"/>
  <c r="D44" i="3" s="1"/>
  <c r="E34" i="3"/>
  <c r="F34" i="3"/>
  <c r="D35" i="3"/>
  <c r="D23" i="3"/>
  <c r="D11" i="3"/>
  <c r="D10" i="3" s="1"/>
  <c r="F10" i="3" l="1"/>
  <c r="F33" i="3"/>
  <c r="I50" i="3"/>
  <c r="H50" i="3"/>
  <c r="D27" i="3"/>
  <c r="F50" i="3"/>
  <c r="D34" i="3"/>
  <c r="E39" i="3"/>
  <c r="E33" i="3" s="1"/>
  <c r="E50" i="3" s="1"/>
  <c r="D40" i="3"/>
  <c r="D39" i="3" l="1"/>
  <c r="D33" i="3" s="1"/>
  <c r="D50" i="3" s="1"/>
</calcChain>
</file>

<file path=xl/sharedStrings.xml><?xml version="1.0" encoding="utf-8"?>
<sst xmlns="http://schemas.openxmlformats.org/spreadsheetml/2006/main" count="347" uniqueCount="145">
  <si>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</si>
  <si>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</si>
  <si>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</si>
  <si>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</si>
  <si>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</si>
  <si>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</si>
  <si>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в т.ч.</t>
  </si>
  <si>
    <t>2 курс</t>
  </si>
  <si>
    <t>История</t>
  </si>
  <si>
    <t>Иностранный язык</t>
  </si>
  <si>
    <t>Физическая культура</t>
  </si>
  <si>
    <t>ОП.00</t>
  </si>
  <si>
    <t>ОП.01</t>
  </si>
  <si>
    <t>ОП.02</t>
  </si>
  <si>
    <t>ОП.04</t>
  </si>
  <si>
    <t>ОП.05</t>
  </si>
  <si>
    <t>Безопасность жизнедеятельности</t>
  </si>
  <si>
    <t>ПМ.01</t>
  </si>
  <si>
    <t>МДК.01.01</t>
  </si>
  <si>
    <t>Учебная практика</t>
  </si>
  <si>
    <t>Производственная практика</t>
  </si>
  <si>
    <t>ПМ.02</t>
  </si>
  <si>
    <t>МДК.02.01</t>
  </si>
  <si>
    <t>ПМ.03</t>
  </si>
  <si>
    <t>МДК.03.01</t>
  </si>
  <si>
    <t>Всего</t>
  </si>
  <si>
    <t>ГИА</t>
  </si>
  <si>
    <t>Государственная итоговая аттестация</t>
  </si>
  <si>
    <t>I курс</t>
  </si>
  <si>
    <t>О.00</t>
  </si>
  <si>
    <t>Базовые дисциплины</t>
  </si>
  <si>
    <t>Профильные дисциплины</t>
  </si>
  <si>
    <t xml:space="preserve">всего </t>
  </si>
  <si>
    <t>География</t>
  </si>
  <si>
    <t>УТВЕРЖДАЮ</t>
  </si>
  <si>
    <t>УЧЕБНЫЙ ПЛАН</t>
  </si>
  <si>
    <t>на базе основного общего образования</t>
  </si>
  <si>
    <t>1. Сводные данные по бюджету времени</t>
  </si>
  <si>
    <t>Курсы</t>
  </si>
  <si>
    <t>Каникулы</t>
  </si>
  <si>
    <t>II курс</t>
  </si>
  <si>
    <t>ОП.03</t>
  </si>
  <si>
    <t>4. Пояснительная записка</t>
  </si>
  <si>
    <r>
      <rPr>
        <b/>
        <sz val="11"/>
        <color theme="1"/>
        <rFont val="Times New Roman"/>
        <family val="1"/>
        <charset val="204"/>
      </rPr>
      <t xml:space="preserve">Форма обучения </t>
    </r>
    <r>
      <rPr>
        <sz val="11"/>
        <color theme="1"/>
        <rFont val="Times New Roman"/>
        <family val="1"/>
        <charset val="204"/>
      </rPr>
      <t>- очная</t>
    </r>
  </si>
  <si>
    <t>2. План учебного процесса</t>
  </si>
  <si>
    <t xml:space="preserve">Государственного бюджетного профессионального образовательного учреждения Иркутской области "Химико-технологический техникум г.Саянска"     
</t>
  </si>
  <si>
    <t>самостоятельная нагрузка</t>
  </si>
  <si>
    <t>ОУД.00</t>
  </si>
  <si>
    <t>ОУД.01</t>
  </si>
  <si>
    <t>ОУД. 03</t>
  </si>
  <si>
    <t>ОУД.05</t>
  </si>
  <si>
    <t>ОУД.08</t>
  </si>
  <si>
    <t xml:space="preserve">Информатика </t>
  </si>
  <si>
    <t>Литература</t>
  </si>
  <si>
    <t xml:space="preserve">Русский язык </t>
  </si>
  <si>
    <t>ОУД.02</t>
  </si>
  <si>
    <t>ОУД.06</t>
  </si>
  <si>
    <t>ОУД.09</t>
  </si>
  <si>
    <t>ОУД.11</t>
  </si>
  <si>
    <t>Иностранный язык в профессиональной деятельности</t>
  </si>
  <si>
    <t>ОУД.10</t>
  </si>
  <si>
    <t>ОУД.13</t>
  </si>
  <si>
    <t>всего занятий во взаимодействии с педагогом</t>
  </si>
  <si>
    <t>консультации</t>
  </si>
  <si>
    <t>экзамены</t>
  </si>
  <si>
    <t>Э (2 сем)</t>
  </si>
  <si>
    <t>ДЗ (2 сем)</t>
  </si>
  <si>
    <t>ДЗ (1 сем)</t>
  </si>
  <si>
    <t>ЭК ПМ.01</t>
  </si>
  <si>
    <t>ЭК ПМ.02</t>
  </si>
  <si>
    <t>ДЗ (3 сем)</t>
  </si>
  <si>
    <t>Э (4 сем)</t>
  </si>
  <si>
    <t>Экзамен (квалификационный)</t>
  </si>
  <si>
    <t>П.00</t>
  </si>
  <si>
    <t>Математика</t>
  </si>
  <si>
    <t>ОУД.07</t>
  </si>
  <si>
    <t>Основы безопасности жизнедеятельности</t>
  </si>
  <si>
    <t>Общеобразовательный учебный цикл</t>
  </si>
  <si>
    <t>ОУД. 04</t>
  </si>
  <si>
    <t>Химия</t>
  </si>
  <si>
    <t>Биология</t>
  </si>
  <si>
    <t>ОУД. 15</t>
  </si>
  <si>
    <t>Физика</t>
  </si>
  <si>
    <t>Профессиональный учебный цикл</t>
  </si>
  <si>
    <t>Общепрофессиональный учебный цикл</t>
  </si>
  <si>
    <t>З,ДЗ</t>
  </si>
  <si>
    <t>распределение нагрузки по курсам и семестрам (час. в семестр)</t>
  </si>
  <si>
    <t>Э (3 сем)</t>
  </si>
  <si>
    <t>во взаимодействии с преп-м</t>
  </si>
  <si>
    <t>нагрузка во взаимодействии с преподавателем и СР</t>
  </si>
  <si>
    <t>практическая подготовка</t>
  </si>
  <si>
    <t>производственная практика</t>
  </si>
  <si>
    <t>практическая подготовка УП.03; ПП.03</t>
  </si>
  <si>
    <t>практическая подготовка УП.02; ПП.02</t>
  </si>
  <si>
    <t>практическая подготовка УП.01; ПП.01</t>
  </si>
  <si>
    <t>2 сем. 24 нед</t>
  </si>
  <si>
    <t xml:space="preserve">3 сем. 17 нед. </t>
  </si>
  <si>
    <t>Обществознание</t>
  </si>
  <si>
    <t>Материаловедение</t>
  </si>
  <si>
    <t>Техническая графика</t>
  </si>
  <si>
    <t>Слесарная обработка деталей, изготовление, сборка и ремонт приспособлений, режущего и измерительного инструмента</t>
  </si>
  <si>
    <t>Сборка, регулировка и испытание сборочных единиц, узлов и механизмов машин, оборудования, агрегатов механической, гидравлической, пневматической частей изделий машиностроения</t>
  </si>
  <si>
    <t>Технология сборки, регулировки и испытания сборочных единиц, узлов и механизмов машин, оборудования, агрегатов механической, гидравлической, пневматической частей изделий машиностроения</t>
  </si>
  <si>
    <t>Техническое обслуживание и ремонт узлов и механизмов оборудования, агрегатов и машин</t>
  </si>
  <si>
    <t>Технология ремонта и технического обслуживания узлов и механизмов оборудования, агрегатов и машин</t>
  </si>
  <si>
    <t>ЭК ПМ.03</t>
  </si>
  <si>
    <t>учебная практика</t>
  </si>
  <si>
    <t>д/з</t>
  </si>
  <si>
    <t xml:space="preserve">
Государственная итоговая аттестация
в форме демонстрационного экзамена
</t>
  </si>
  <si>
    <t>0\2</t>
  </si>
  <si>
    <t>9\1</t>
  </si>
  <si>
    <t>ДЗ (4 сем)</t>
  </si>
  <si>
    <t>2\2</t>
  </si>
  <si>
    <t>6\6</t>
  </si>
  <si>
    <t>4\0</t>
  </si>
  <si>
    <t>9\3</t>
  </si>
  <si>
    <t>19\9</t>
  </si>
  <si>
    <t>УД/МДК</t>
  </si>
  <si>
    <t xml:space="preserve">основной образовательной программы среднего профессионального образования подготовки квалифицированных рабочих, служащих   
</t>
  </si>
  <si>
    <t xml:space="preserve">по профессии    
</t>
  </si>
  <si>
    <t>15.01.35 Мастер слесарных работ</t>
  </si>
  <si>
    <t>1 сем  17 нед.</t>
  </si>
  <si>
    <t xml:space="preserve">4 сем. 24 нед. </t>
  </si>
  <si>
    <t>Технология слесарной обработки деталей, изготовления, сборки и ремонта приспособлений, режущего и измерительного инструмента</t>
  </si>
  <si>
    <t xml:space="preserve">
Настоящий учебный план образовательной программы среднего профессионального образования подготовки квалифицированных рабочих, служащих 35.01.35 Мастер слесарных работ  (далее - ППКРС) Государственного бюджетного профессионального образовательного учреждения Иркутской области «Химико-технологический техникум г.Саянска» (далее – ГБПОУ ХТТ г.Саянска) разработан на основе: 
1. Федерального Закона № 273- ФЗ «Об образовании в Российской Федерации» от 29 декабря 2012г.; 
2. Федерального государственного образовательного стандарта среднего профессионального образования по профессии 35.01.35 Мастер слесарных работ  (утв. приказом Минобрнауки РФ N1576 от 9 декабря 2016, с изменениями на 2022 г.); 
3.Федерального государственного образовательного стандарта среднего общего образования (утв. Приказом Минобрнауки РФ от 17 мая 2012 г. № 413);
4. Приказа Министерства просвещения Российской Федерации от 12 августа 2022 года №732 "О внесении изменений в федеральный государственный образовательный стандарт среднего общего образования";
5. Порядка организации и осуществления образовательной деятельности по образовательным программам среднего профессионального образования (утв. приказом Министерства просвещения РФ от 24 августа 2022 г. №762);
6. Приказа Минобрнауки России № 885, Минпросвещения России № 390 от 5 августа 2020 г. «О практической подготовке обучающихся» (вместе с «Положением о практической подготовке обучающихся»;                                                                                                                                                                                                                                                                                                                         7.Приказа Минпросвещения России от 08 ноября 2021 г. № 800 «Об утверждении Порядка проведения государственной итоговой аттестации по образовательным программам среднего профессионального образования»;                                                                                                                                                                                                                                                                                 8. Приказ Министерства труда и социальной защиты РФ от 13 октября 2014 г. № 708н «Об утверждении профессионального стандарта «Слесарь-инструментальщик»;
 9. Приказ Министерства труда и социальной защиты Российской Федерации от 4 мар-та 2014 г. № 122н «Об утверждении профессионального стандарта «Слесарь-сборщик»;
10. Приказ Министерства труда и социальной защиты Российской Федерации от 26 де-кабря 2014 г. № 1164н «Об утверждении профессионального стандарта «Слесарь-ремонтник промышленного оборудования»;
11. Распоряжения министерства образования Иркутской области №976-мр от 03.10.2013г. «Об организации и проведении учебных сборов с обучающимися образовательных организаций профессионального образования, расположенных на территории Иркутской области.                                                                                                                                                                           12. Устава ГБПОУ ХТТ г.Саянска;
13. Локальных нормативных актов ГБПОУ ХТТ г.Саянска ;
14. Листа предварительного согласования распределения вариативной части ОП СПО.
 В соответствии с настоящим учебным планом продолжительность учебной недели  5 дней. Объем учебных занятий и практики не должен превышать 36 академических часов в неделю.
Для всех видов учебных занятий академический час устанавливается продолжительностью 45 минут. Одно занятие  может включать два академических часа. 
План учебного процесса имеет следующую структуру: общеобразовательный цикл; общепрофессиональный цикл, профессиональный цикл; государственная итоговая аттестация.
Виды деятельности по которой разработана ОПОП: Слесарная обработка деталей, изготовление, сборка и ремонт приспособлений, ре-жущего и измерительного инструмента; Сборка, регулировка и испытание сборочных единиц, узлов и механизмов машин, оборудования, агрегатов ме-ханической, гидравлической, пневматической частей изделий машиностроения;   Техническое обслуживание и ремонт узлов и механизмов оборудования, агрегатов и машин. В профессиональный цикл входят  учебная и производственная практики. На проведение практик в учебном плане предусмотрено 612 часов.
Общеобразовательный цикл ППКРС формируется в соответствии с Федеральным государственным образовательным стандартом среднего общего образования.  В рамках общеобразовательного цикла каждый студент выполняет индивидуальный проект под руководством преподавателя общеобразовательной дисциплины по выбранной теме в рамках одного или нескольких изучаемых учебных дисциплин в любой избранной области деятельности (познавательной, практической, учебно-исследовательской, социальной, художественно-творческой, иной).
Индивидуальный проект выполняется обучающимся в рамках учебного времени, отведенного на общеобразовательную дисциплину учебным планом, и должен быть представлен в виде завершённого учебного исследования или разработанного проекта: информационного, творческого, социального, прикладного, инновационного, конструкторского, инженерного).                                                                                                                                                                                                                                                                                                                 Вариативная часть циклов в количестве 886 часов  (30 %) распределена согласно решения цикловой комиссии, Листа предварительного согласования распределения вариативной части ОП СПО с работодателем (прилагается к ОПОП).
Промежуточная аттестации включается в учебные циклы и регламентируется Положением о промежуточной аттестации студентов.  
На государственную итоговою аттестацию отводиться 36 часов. К государственной итоговой аттестации допускаются обучающиеся, не имеющие академической задолжности и в полном объеме выполнившие данный учебный план. Государственная итоговая аттестация проводится в форме демонстрационного экзамена. 
</t>
  </si>
  <si>
    <r>
      <rPr>
        <b/>
        <sz val="11"/>
        <color theme="1"/>
        <rFont val="Times New Roman"/>
        <family val="1"/>
        <charset val="204"/>
      </rPr>
      <t xml:space="preserve">Квалификация: слесарь-инструментальщик                                                                                                                                                                                                                                                                                                                                                                                            слесарь механосборочных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слесарь-ремонтник </t>
    </r>
    <r>
      <rPr>
        <sz val="11"/>
        <color theme="1"/>
        <rFont val="Times New Roman"/>
        <family val="1"/>
        <charset val="204"/>
      </rPr>
      <t xml:space="preserve">
</t>
    </r>
  </si>
  <si>
    <r>
      <rPr>
        <b/>
        <sz val="11"/>
        <color theme="1"/>
        <rFont val="Times New Roman"/>
        <family val="1"/>
        <charset val="204"/>
      </rPr>
      <t>Сроки получения СПО по ППКРС</t>
    </r>
    <r>
      <rPr>
        <sz val="11"/>
        <color theme="1"/>
        <rFont val="Times New Roman"/>
        <family val="1"/>
        <charset val="204"/>
      </rPr>
      <t xml:space="preserve"> - 1 год и 10 мес.</t>
    </r>
  </si>
  <si>
    <r>
      <rPr>
        <b/>
        <sz val="11"/>
        <color theme="1"/>
        <rFont val="Times New Roman"/>
        <family val="1"/>
        <charset val="204"/>
      </rPr>
      <t xml:space="preserve">профиль получаемого профессионального образования </t>
    </r>
    <r>
      <rPr>
        <sz val="11"/>
        <color theme="1"/>
        <rFont val="Times New Roman"/>
        <family val="1"/>
        <charset val="204"/>
      </rPr>
      <t>- технический</t>
    </r>
  </si>
  <si>
    <t>лабораторно-практические занятия</t>
  </si>
  <si>
    <t>Индивидуальный проект</t>
  </si>
  <si>
    <t>3 курс</t>
  </si>
  <si>
    <t xml:space="preserve">5 сем. 17 нед. </t>
  </si>
  <si>
    <t xml:space="preserve">6 сем. 24 нед. </t>
  </si>
  <si>
    <t>Э (6 сем)</t>
  </si>
  <si>
    <t>ДЗ (6 сем)</t>
  </si>
  <si>
    <t>Э (5 сем)</t>
  </si>
  <si>
    <t>ДЗ (5 сем)</t>
  </si>
  <si>
    <t xml:space="preserve">ДЗ </t>
  </si>
  <si>
    <t>Сводные данные по бюджету времени</t>
  </si>
  <si>
    <t>III курс</t>
  </si>
  <si>
    <t>Адаптационная физическая культура</t>
  </si>
  <si>
    <t xml:space="preserve">Индивидуальный учебный план для обучающихся инвалидов и лиц с ОВЗ </t>
  </si>
  <si>
    <t>ОУД.12</t>
  </si>
  <si>
    <t>ОУД. 13</t>
  </si>
  <si>
    <t>ОУД.14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</si>
</sst>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5" fillId="0" borderId="0" xfId="0" applyFont="1"/>
    <xf numFmtId="0" fontId="9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2" fillId="0" borderId="0" xfId="0" applyFont="1" applyAlignment="1"/>
    <xf numFmtId="0" fontId="7" fillId="0" borderId="0" xfId="0" applyFont="1"/>
    <xf numFmtId="0" fontId="13" fillId="0" borderId="7" xfId="0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4" fontId="13" fillId="0" borderId="7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0" fillId="0" borderId="0" xfId="0" applyBorder="1"/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" fontId="13" fillId="0" borderId="7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3" fillId="2" borderId="7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4" borderId="0" xfId="0" applyFill="1"/>
    <xf numFmtId="0" fontId="12" fillId="2" borderId="7" xfId="0" applyFont="1" applyFill="1" applyBorder="1" applyAlignment="1">
      <alignment horizontal="center" vertical="center" wrapText="1"/>
    </xf>
    <xf numFmtId="0" fontId="0" fillId="2" borderId="0" xfId="0" applyFill="1"/>
    <xf numFmtId="14" fontId="13" fillId="2" borderId="7" xfId="0" applyNumberFormat="1" applyFont="1" applyFill="1" applyBorder="1" applyAlignment="1">
      <alignment horizontal="center" vertical="center" wrapText="1"/>
    </xf>
    <xf numFmtId="16" fontId="13" fillId="0" borderId="1" xfId="0" applyNumberFormat="1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/>
    <xf numFmtId="0" fontId="12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textRotation="90" wrapText="1" readingOrder="1"/>
    </xf>
    <xf numFmtId="0" fontId="16" fillId="2" borderId="6" xfId="0" applyFont="1" applyFill="1" applyBorder="1" applyAlignment="1">
      <alignment horizontal="center" vertical="center" textRotation="90" wrapText="1" readingOrder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textRotation="90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/>
    </xf>
    <xf numFmtId="0" fontId="12" fillId="0" borderId="5" xfId="0" applyFont="1" applyBorder="1" applyAlignment="1">
      <alignment horizontal="center" vertical="center" textRotation="90"/>
    </xf>
    <xf numFmtId="0" fontId="12" fillId="0" borderId="6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center" vertical="center" textRotation="90" wrapText="1"/>
    </xf>
    <xf numFmtId="0" fontId="12" fillId="3" borderId="7" xfId="0" applyFont="1" applyFill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" fillId="2" borderId="0" xfId="0" applyNumberFormat="1" applyFont="1" applyFill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690077</xdr:colOff>
      <xdr:row>69</xdr:row>
      <xdr:rowOff>145790</xdr:rowOff>
    </xdr:from>
    <xdr:to>
      <xdr:col>7</xdr:col>
      <xdr:colOff>767831</xdr:colOff>
      <xdr:row>78</xdr:row>
      <xdr:rowOff>136072</xdr:rowOff>
    </xdr:to>
    <xdr:sp macro="" textlink="">
      <xdr:nvSpPr>
        <xdr:cNvPr id="2" name="TextBox 1"/>
        <xdr:cNvSpPr txBox="1"/>
      </xdr:nvSpPr>
      <xdr:spPr>
        <a:xfrm>
          <a:off x="1302398" y="20138571"/>
          <a:ext cx="6249566" cy="17397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Пояснение к индивидуальному учебному плану для лиц с ОВЗ и инвалидов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Учебный план увеличен на 1 учебный год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Нагрузка обучающихся в</a:t>
          </a:r>
          <a:r>
            <a:rPr lang="ru-RU" sz="1200" baseline="0">
              <a:latin typeface="Times New Roman" pitchFamily="18" charset="0"/>
              <a:cs typeface="Times New Roman" pitchFamily="18" charset="0"/>
            </a:rPr>
            <a:t> основном составляет 24 часа в неделю. Производственная практика и Госудасртвенная итоговая аттестация - 36 часов в неделю.</a:t>
          </a:r>
        </a:p>
        <a:p>
          <a:r>
            <a:rPr lang="ru-RU" sz="1200" baseline="0">
              <a:latin typeface="Times New Roman" pitchFamily="18" charset="0"/>
              <a:cs typeface="Times New Roman" pitchFamily="18" charset="0"/>
            </a:rPr>
            <a:t>Перечень учебных циклов и дисциплин (модулей) идентичен основному учебному плану. Заменеа только ОУД.05 Физическая культура и ОП.05 Физическая культура на Адаптационную физическую культура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7"/>
  <sheetViews>
    <sheetView topLeftCell="B4" workbookViewId="0">
      <selection activeCell="K18" sqref="K18"/>
    </sheetView>
  </sheetViews>
  <sheetFormatPr defaultRowHeight="15" x14ac:dyDescent="0.25"/>
  <cols>
    <col min="6" max="6" width="11.140625" customWidth="1"/>
    <col min="7" max="7" width="9.5703125" customWidth="1"/>
    <col min="8" max="8" width="11.85546875" customWidth="1"/>
    <col min="9" max="9" width="8.7109375" customWidth="1"/>
  </cols>
  <sheetData>
    <row r="3" spans="2:9" x14ac:dyDescent="0.25">
      <c r="F3" s="81" t="s">
        <v>34</v>
      </c>
      <c r="G3" s="81"/>
      <c r="H3" s="81"/>
      <c r="I3" s="81"/>
    </row>
    <row r="4" spans="2:9" x14ac:dyDescent="0.25">
      <c r="F4" s="67"/>
      <c r="G4" s="67"/>
      <c r="H4" s="67"/>
      <c r="I4" s="67"/>
    </row>
    <row r="5" spans="2:9" x14ac:dyDescent="0.25">
      <c r="F5" s="9"/>
      <c r="G5" s="9"/>
      <c r="H5" s="9"/>
      <c r="I5" s="9"/>
    </row>
    <row r="6" spans="2:9" x14ac:dyDescent="0.25">
      <c r="F6" s="68"/>
      <c r="G6" s="68"/>
      <c r="H6" s="68"/>
      <c r="I6" s="68"/>
    </row>
    <row r="7" spans="2:9" x14ac:dyDescent="0.25">
      <c r="F7" s="142"/>
      <c r="G7" s="142"/>
      <c r="H7" s="142"/>
      <c r="I7" s="142"/>
    </row>
    <row r="8" spans="2:9" x14ac:dyDescent="0.25">
      <c r="F8" s="68"/>
      <c r="G8" s="68"/>
      <c r="H8" s="68"/>
      <c r="I8" s="68"/>
    </row>
    <row r="9" spans="2:9" x14ac:dyDescent="0.25">
      <c r="F9" s="9"/>
      <c r="G9" s="9"/>
      <c r="H9" s="9"/>
      <c r="I9" s="9"/>
    </row>
    <row r="10" spans="2:9" x14ac:dyDescent="0.25">
      <c r="F10" s="1"/>
      <c r="G10" s="1"/>
      <c r="H10" s="9"/>
      <c r="I10" s="9"/>
    </row>
    <row r="11" spans="2:9" x14ac:dyDescent="0.25">
      <c r="F11" s="1"/>
      <c r="G11" s="1"/>
      <c r="H11" s="9"/>
      <c r="I11" s="9"/>
    </row>
    <row r="13" spans="2:9" ht="15.75" x14ac:dyDescent="0.25">
      <c r="B13" s="2"/>
      <c r="H13" s="2"/>
    </row>
    <row r="14" spans="2:9" ht="18.75" x14ac:dyDescent="0.3">
      <c r="B14" s="2"/>
      <c r="C14" s="82" t="s">
        <v>35</v>
      </c>
      <c r="D14" s="82"/>
      <c r="E14" s="82"/>
      <c r="F14" s="82"/>
      <c r="G14" s="82"/>
      <c r="H14" s="2"/>
    </row>
    <row r="15" spans="2:9" x14ac:dyDescent="0.25">
      <c r="B15" s="84" t="s">
        <v>118</v>
      </c>
      <c r="C15" s="85"/>
      <c r="D15" s="85"/>
      <c r="E15" s="85"/>
      <c r="F15" s="85"/>
      <c r="G15" s="85"/>
      <c r="H15" s="85"/>
    </row>
    <row r="16" spans="2:9" ht="18" customHeight="1" x14ac:dyDescent="0.25">
      <c r="B16" s="85"/>
      <c r="C16" s="85"/>
      <c r="D16" s="85"/>
      <c r="E16" s="85"/>
      <c r="F16" s="85"/>
      <c r="G16" s="85"/>
      <c r="H16" s="85"/>
    </row>
    <row r="17" spans="2:9" ht="15.75" x14ac:dyDescent="0.25">
      <c r="B17" s="2"/>
      <c r="C17" s="2"/>
      <c r="D17" s="2"/>
      <c r="E17" s="2"/>
      <c r="F17" s="2"/>
      <c r="G17" s="2"/>
      <c r="H17" s="2"/>
    </row>
    <row r="18" spans="2:9" x14ac:dyDescent="0.25">
      <c r="B18" s="86" t="s">
        <v>45</v>
      </c>
      <c r="C18" s="87"/>
      <c r="D18" s="87"/>
      <c r="E18" s="87"/>
      <c r="F18" s="87"/>
      <c r="G18" s="87"/>
      <c r="H18" s="87"/>
    </row>
    <row r="19" spans="2:9" x14ac:dyDescent="0.25">
      <c r="B19" s="87"/>
      <c r="C19" s="87"/>
      <c r="D19" s="87"/>
      <c r="E19" s="87"/>
      <c r="F19" s="87"/>
      <c r="G19" s="87"/>
      <c r="H19" s="87"/>
    </row>
    <row r="20" spans="2:9" x14ac:dyDescent="0.25">
      <c r="B20" s="87"/>
      <c r="C20" s="87"/>
      <c r="D20" s="87"/>
      <c r="E20" s="87"/>
      <c r="F20" s="87"/>
      <c r="G20" s="87"/>
      <c r="H20" s="87"/>
    </row>
    <row r="21" spans="2:9" ht="15.75" x14ac:dyDescent="0.25">
      <c r="B21" s="2"/>
      <c r="C21" s="2"/>
      <c r="D21" s="2"/>
      <c r="E21" s="2"/>
      <c r="F21" s="2"/>
      <c r="G21" s="2"/>
      <c r="H21" s="2"/>
    </row>
    <row r="22" spans="2:9" ht="15.75" x14ac:dyDescent="0.25">
      <c r="B22" s="86" t="s">
        <v>119</v>
      </c>
      <c r="C22" s="87"/>
      <c r="D22" s="87"/>
      <c r="E22" s="87"/>
      <c r="F22" s="87"/>
      <c r="G22" s="87"/>
      <c r="H22" s="87"/>
    </row>
    <row r="23" spans="2:9" ht="15.75" x14ac:dyDescent="0.25">
      <c r="B23" s="2"/>
      <c r="C23" s="2"/>
      <c r="D23" s="2"/>
      <c r="E23" s="2"/>
      <c r="F23" s="2"/>
      <c r="G23" s="2"/>
      <c r="H23" s="2"/>
    </row>
    <row r="24" spans="2:9" ht="58.5" customHeight="1" x14ac:dyDescent="0.25">
      <c r="B24" s="88" t="s">
        <v>120</v>
      </c>
      <c r="C24" s="88"/>
      <c r="D24" s="88"/>
      <c r="E24" s="88"/>
      <c r="F24" s="88"/>
      <c r="G24" s="88"/>
      <c r="H24" s="88"/>
    </row>
    <row r="25" spans="2:9" ht="15" customHeight="1" x14ac:dyDescent="0.25">
      <c r="B25" s="8"/>
      <c r="C25" s="8"/>
      <c r="D25" s="8"/>
      <c r="E25" s="8"/>
      <c r="F25" s="8"/>
      <c r="G25" s="8"/>
      <c r="H25" s="8"/>
    </row>
    <row r="27" spans="2:9" ht="15" customHeight="1" x14ac:dyDescent="0.25"/>
    <row r="30" spans="2:9" ht="15" customHeight="1" x14ac:dyDescent="0.25">
      <c r="E30" s="83" t="s">
        <v>125</v>
      </c>
      <c r="F30" s="83"/>
      <c r="G30" s="83"/>
      <c r="H30" s="83"/>
      <c r="I30" s="83"/>
    </row>
    <row r="31" spans="2:9" x14ac:dyDescent="0.25">
      <c r="E31" s="83"/>
      <c r="F31" s="83"/>
      <c r="G31" s="83"/>
      <c r="H31" s="83"/>
      <c r="I31" s="83"/>
    </row>
    <row r="32" spans="2:9" x14ac:dyDescent="0.25">
      <c r="E32" s="83"/>
      <c r="F32" s="83"/>
      <c r="G32" s="83"/>
      <c r="H32" s="83"/>
      <c r="I32" s="83"/>
    </row>
    <row r="33" spans="4:9" x14ac:dyDescent="0.25">
      <c r="F33" s="81" t="s">
        <v>43</v>
      </c>
      <c r="G33" s="81"/>
      <c r="H33" s="81"/>
      <c r="I33" s="81"/>
    </row>
    <row r="34" spans="4:9" ht="15" customHeight="1" x14ac:dyDescent="0.25">
      <c r="D34" s="83" t="s">
        <v>126</v>
      </c>
      <c r="E34" s="83"/>
      <c r="F34" s="83"/>
      <c r="G34" s="83"/>
      <c r="H34" s="83"/>
      <c r="I34" s="83"/>
    </row>
    <row r="35" spans="4:9" x14ac:dyDescent="0.25">
      <c r="E35" s="81" t="s">
        <v>36</v>
      </c>
      <c r="F35" s="81"/>
      <c r="G35" s="81"/>
      <c r="H35" s="81"/>
      <c r="I35" s="81"/>
    </row>
    <row r="36" spans="4:9" x14ac:dyDescent="0.25">
      <c r="E36" s="83" t="s">
        <v>127</v>
      </c>
      <c r="F36" s="83"/>
      <c r="G36" s="83"/>
      <c r="H36" s="83"/>
      <c r="I36" s="83"/>
    </row>
    <row r="37" spans="4:9" x14ac:dyDescent="0.25">
      <c r="E37" s="83"/>
      <c r="F37" s="83"/>
      <c r="G37" s="83"/>
      <c r="H37" s="83"/>
      <c r="I37" s="83"/>
    </row>
  </sheetData>
  <mergeCells count="11">
    <mergeCell ref="E35:I35"/>
    <mergeCell ref="E36:I37"/>
    <mergeCell ref="B15:H16"/>
    <mergeCell ref="B18:H20"/>
    <mergeCell ref="B22:H22"/>
    <mergeCell ref="F33:I33"/>
    <mergeCell ref="B24:H24"/>
    <mergeCell ref="D34:I34"/>
    <mergeCell ref="E30:I32"/>
    <mergeCell ref="F3:I3"/>
    <mergeCell ref="C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1"/>
  <sheetViews>
    <sheetView workbookViewId="0">
      <selection activeCell="F16" sqref="F16"/>
    </sheetView>
  </sheetViews>
  <sheetFormatPr defaultRowHeight="15" x14ac:dyDescent="0.25"/>
  <cols>
    <col min="1" max="1" width="4.140625" customWidth="1"/>
    <col min="2" max="2" width="8.5703125" customWidth="1"/>
    <col min="3" max="3" width="10.7109375" customWidth="1"/>
    <col min="4" max="4" width="9.7109375" customWidth="1"/>
    <col min="5" max="5" width="10.85546875" customWidth="1"/>
    <col min="6" max="6" width="13.5703125" customWidth="1"/>
    <col min="7" max="7" width="9.28515625" customWidth="1"/>
  </cols>
  <sheetData>
    <row r="3" spans="2:9" ht="15.75" x14ac:dyDescent="0.25">
      <c r="C3" s="92" t="s">
        <v>37</v>
      </c>
      <c r="D3" s="92"/>
      <c r="E3" s="92"/>
      <c r="F3" s="92"/>
      <c r="G3" s="92"/>
    </row>
    <row r="4" spans="2:9" ht="27" customHeight="1" x14ac:dyDescent="0.25">
      <c r="B4" s="97" t="s">
        <v>38</v>
      </c>
      <c r="C4" s="89" t="s">
        <v>89</v>
      </c>
      <c r="D4" s="95" t="s">
        <v>90</v>
      </c>
      <c r="E4" s="96"/>
      <c r="F4" s="89" t="s">
        <v>27</v>
      </c>
      <c r="G4" s="89" t="s">
        <v>39</v>
      </c>
      <c r="H4" s="89" t="s">
        <v>25</v>
      </c>
    </row>
    <row r="5" spans="2:9" ht="32.25" customHeight="1" x14ac:dyDescent="0.25">
      <c r="B5" s="98"/>
      <c r="C5" s="90"/>
      <c r="D5" s="93" t="s">
        <v>19</v>
      </c>
      <c r="E5" s="93" t="s">
        <v>91</v>
      </c>
      <c r="F5" s="90"/>
      <c r="G5" s="90"/>
      <c r="H5" s="90"/>
    </row>
    <row r="6" spans="2:9" ht="73.5" customHeight="1" x14ac:dyDescent="0.25">
      <c r="B6" s="99"/>
      <c r="C6" s="91"/>
      <c r="D6" s="94"/>
      <c r="E6" s="94"/>
      <c r="F6" s="91"/>
      <c r="G6" s="91"/>
      <c r="H6" s="91"/>
    </row>
    <row r="7" spans="2:9" ht="15.75" thickBot="1" x14ac:dyDescent="0.3">
      <c r="B7" s="53">
        <v>1</v>
      </c>
      <c r="C7" s="53">
        <v>2</v>
      </c>
      <c r="D7" s="53">
        <v>3</v>
      </c>
      <c r="E7" s="53">
        <v>4</v>
      </c>
      <c r="F7" s="53">
        <v>7</v>
      </c>
      <c r="G7" s="53">
        <v>8</v>
      </c>
      <c r="H7" s="53">
        <v>9</v>
      </c>
    </row>
    <row r="8" spans="2:9" ht="15.75" thickBot="1" x14ac:dyDescent="0.3">
      <c r="B8" s="3" t="s">
        <v>28</v>
      </c>
      <c r="C8" s="4">
        <v>41</v>
      </c>
      <c r="D8" s="4">
        <v>0</v>
      </c>
      <c r="E8" s="4">
        <v>0</v>
      </c>
      <c r="F8" s="5">
        <v>0</v>
      </c>
      <c r="G8" s="5">
        <v>11</v>
      </c>
      <c r="H8" s="5">
        <f>SUM(C8:G8)</f>
        <v>52</v>
      </c>
    </row>
    <row r="9" spans="2:9" ht="15.75" thickBot="1" x14ac:dyDescent="0.3">
      <c r="B9" s="6" t="s">
        <v>40</v>
      </c>
      <c r="C9" s="5">
        <v>23</v>
      </c>
      <c r="D9" s="5">
        <v>8</v>
      </c>
      <c r="E9" s="5">
        <v>9</v>
      </c>
      <c r="F9" s="5">
        <v>1</v>
      </c>
      <c r="G9" s="5">
        <v>2</v>
      </c>
      <c r="H9" s="5">
        <f>SUM(C9:G9)</f>
        <v>43</v>
      </c>
    </row>
    <row r="10" spans="2:9" x14ac:dyDescent="0.25">
      <c r="B10" s="54" t="s">
        <v>25</v>
      </c>
      <c r="C10" s="55">
        <f>SUM(C8:C9)</f>
        <v>64</v>
      </c>
      <c r="D10" s="55">
        <f>SUM(D8:D9)</f>
        <v>8</v>
      </c>
      <c r="E10" s="55">
        <f>SUM(E8:E9)</f>
        <v>9</v>
      </c>
      <c r="F10" s="55">
        <f>SUM(F8:F9)</f>
        <v>1</v>
      </c>
      <c r="G10" s="55">
        <f>SUM(G8:G9)</f>
        <v>13</v>
      </c>
      <c r="H10" s="55">
        <f>SUM(C10:G10)</f>
        <v>95</v>
      </c>
    </row>
    <row r="13" spans="2:9" x14ac:dyDescent="0.25">
      <c r="B13" s="26"/>
      <c r="C13" s="26"/>
      <c r="D13" s="26"/>
      <c r="E13" s="26"/>
      <c r="F13" s="26"/>
      <c r="G13" s="26"/>
      <c r="H13" s="26"/>
      <c r="I13" s="26"/>
    </row>
    <row r="14" spans="2:9" x14ac:dyDescent="0.25">
      <c r="B14" s="27"/>
      <c r="C14" s="28"/>
      <c r="D14" s="28"/>
      <c r="E14" s="28"/>
      <c r="F14" s="29"/>
      <c r="G14" s="29"/>
      <c r="H14" s="29"/>
      <c r="I14" s="26"/>
    </row>
    <row r="15" spans="2:9" x14ac:dyDescent="0.25">
      <c r="B15" s="30"/>
      <c r="C15" s="29"/>
      <c r="D15" s="29"/>
      <c r="E15" s="29"/>
      <c r="F15" s="29"/>
      <c r="G15" s="29"/>
      <c r="H15" s="29"/>
      <c r="I15" s="26"/>
    </row>
    <row r="16" spans="2:9" x14ac:dyDescent="0.25">
      <c r="B16" s="27"/>
      <c r="C16" s="31"/>
      <c r="D16" s="31"/>
      <c r="E16" s="31"/>
      <c r="F16" s="29"/>
      <c r="G16" s="29"/>
      <c r="H16" s="29"/>
      <c r="I16" s="26"/>
    </row>
    <row r="17" spans="2:9" x14ac:dyDescent="0.25">
      <c r="B17" s="27"/>
      <c r="C17" s="29"/>
      <c r="D17" s="29"/>
      <c r="E17" s="29"/>
      <c r="F17" s="29"/>
      <c r="G17" s="29"/>
      <c r="H17" s="29"/>
      <c r="I17" s="26"/>
    </row>
    <row r="18" spans="2:9" x14ac:dyDescent="0.25">
      <c r="B18" s="27"/>
      <c r="C18" s="29"/>
      <c r="D18" s="29"/>
      <c r="E18" s="29"/>
      <c r="F18" s="29"/>
      <c r="G18" s="29"/>
      <c r="H18" s="29"/>
      <c r="I18" s="26"/>
    </row>
    <row r="19" spans="2:9" x14ac:dyDescent="0.25">
      <c r="B19" s="26"/>
      <c r="C19" s="26"/>
      <c r="D19" s="26"/>
      <c r="E19" s="26"/>
      <c r="F19" s="26"/>
      <c r="G19" s="26"/>
      <c r="H19" s="26"/>
      <c r="I19" s="26"/>
    </row>
    <row r="20" spans="2:9" x14ac:dyDescent="0.25">
      <c r="B20" s="26"/>
      <c r="C20" s="26"/>
      <c r="D20" s="26"/>
      <c r="E20" s="26"/>
      <c r="F20" s="26"/>
      <c r="G20" s="26"/>
      <c r="H20" s="26"/>
      <c r="I20" s="26"/>
    </row>
    <row r="21" spans="2:9" x14ac:dyDescent="0.25">
      <c r="B21" s="26"/>
      <c r="C21" s="26"/>
      <c r="D21" s="26"/>
      <c r="E21" s="26"/>
      <c r="F21" s="26"/>
      <c r="G21" s="26"/>
      <c r="H21" s="26"/>
      <c r="I21" s="26"/>
    </row>
  </sheetData>
  <mergeCells count="9">
    <mergeCell ref="H4:H6"/>
    <mergeCell ref="C3:G3"/>
    <mergeCell ref="D5:D6"/>
    <mergeCell ref="D4:E4"/>
    <mergeCell ref="B4:B6"/>
    <mergeCell ref="C4:C6"/>
    <mergeCell ref="F4:F6"/>
    <mergeCell ref="G4:G6"/>
    <mergeCell ref="E5:E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5"/>
  <sheetViews>
    <sheetView tabSelected="1" topLeftCell="A10" zoomScale="118" zoomScaleNormal="118" workbookViewId="0">
      <selection activeCell="G15" sqref="G15"/>
    </sheetView>
  </sheetViews>
  <sheetFormatPr defaultRowHeight="15" x14ac:dyDescent="0.25"/>
  <cols>
    <col min="1" max="1" width="9.140625" customWidth="1"/>
    <col min="2" max="2" width="35" customWidth="1"/>
    <col min="3" max="3" width="8.7109375" customWidth="1"/>
    <col min="4" max="4" width="4.5703125" customWidth="1"/>
    <col min="5" max="5" width="4" customWidth="1"/>
    <col min="6" max="6" width="5.28515625" customWidth="1"/>
    <col min="7" max="7" width="5.140625" customWidth="1"/>
    <col min="8" max="8" width="3.5703125" customWidth="1"/>
    <col min="9" max="9" width="4.5703125" customWidth="1"/>
    <col min="10" max="10" width="4.7109375" customWidth="1"/>
    <col min="11" max="11" width="5.7109375" customWidth="1"/>
    <col min="12" max="12" width="4.7109375" customWidth="1"/>
    <col min="13" max="13" width="6.5703125" customWidth="1"/>
    <col min="14" max="14" width="5" customWidth="1"/>
    <col min="15" max="15" width="5.5703125" customWidth="1"/>
    <col min="16" max="16" width="4.7109375" customWidth="1"/>
    <col min="17" max="17" width="5.5703125" customWidth="1"/>
  </cols>
  <sheetData>
    <row r="2" spans="1:17" ht="15.75" customHeight="1" x14ac:dyDescent="0.25">
      <c r="A2" s="7"/>
      <c r="B2" s="7"/>
      <c r="C2" s="7"/>
      <c r="D2" s="126" t="s">
        <v>44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1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24.75" customHeight="1" x14ac:dyDescent="0.25">
      <c r="A4" s="117" t="s">
        <v>0</v>
      </c>
      <c r="B4" s="120" t="s">
        <v>1</v>
      </c>
      <c r="C4" s="123" t="s">
        <v>2</v>
      </c>
      <c r="D4" s="125" t="s">
        <v>3</v>
      </c>
      <c r="E4" s="104"/>
      <c r="F4" s="104"/>
      <c r="G4" s="104"/>
      <c r="H4" s="104"/>
      <c r="I4" s="105"/>
      <c r="J4" s="108" t="s">
        <v>86</v>
      </c>
      <c r="K4" s="108"/>
      <c r="L4" s="108"/>
      <c r="M4" s="108"/>
      <c r="N4" s="108"/>
      <c r="O4" s="108"/>
      <c r="P4" s="108"/>
      <c r="Q4" s="108"/>
    </row>
    <row r="5" spans="1:17" ht="15" customHeight="1" x14ac:dyDescent="0.25">
      <c r="A5" s="118"/>
      <c r="B5" s="121"/>
      <c r="C5" s="123"/>
      <c r="D5" s="123" t="s">
        <v>4</v>
      </c>
      <c r="E5" s="124" t="s">
        <v>5</v>
      </c>
      <c r="F5" s="120" t="s">
        <v>62</v>
      </c>
      <c r="G5" s="127" t="s">
        <v>6</v>
      </c>
      <c r="H5" s="128"/>
      <c r="I5" s="129"/>
      <c r="J5" s="110" t="s">
        <v>28</v>
      </c>
      <c r="K5" s="111"/>
      <c r="L5" s="111"/>
      <c r="M5" s="112"/>
      <c r="N5" s="110" t="s">
        <v>7</v>
      </c>
      <c r="O5" s="111"/>
      <c r="P5" s="111"/>
      <c r="Q5" s="112"/>
    </row>
    <row r="6" spans="1:17" ht="15" customHeight="1" x14ac:dyDescent="0.25">
      <c r="A6" s="118"/>
      <c r="B6" s="121"/>
      <c r="C6" s="123"/>
      <c r="D6" s="123"/>
      <c r="E6" s="124"/>
      <c r="F6" s="121"/>
      <c r="G6" s="120" t="s">
        <v>128</v>
      </c>
      <c r="H6" s="120" t="s">
        <v>63</v>
      </c>
      <c r="I6" s="120" t="s">
        <v>64</v>
      </c>
      <c r="J6" s="113" t="s">
        <v>121</v>
      </c>
      <c r="K6" s="114"/>
      <c r="L6" s="113" t="s">
        <v>95</v>
      </c>
      <c r="M6" s="114"/>
      <c r="N6" s="108" t="s">
        <v>96</v>
      </c>
      <c r="O6" s="108"/>
      <c r="P6" s="108" t="s">
        <v>122</v>
      </c>
      <c r="Q6" s="108"/>
    </row>
    <row r="7" spans="1:17" ht="15" customHeight="1" x14ac:dyDescent="0.25">
      <c r="A7" s="118"/>
      <c r="B7" s="121"/>
      <c r="C7" s="123"/>
      <c r="D7" s="123"/>
      <c r="E7" s="124"/>
      <c r="F7" s="121"/>
      <c r="G7" s="121"/>
      <c r="H7" s="121"/>
      <c r="I7" s="121"/>
      <c r="J7" s="115"/>
      <c r="K7" s="116"/>
      <c r="L7" s="115"/>
      <c r="M7" s="116"/>
      <c r="N7" s="108"/>
      <c r="O7" s="108"/>
      <c r="P7" s="108"/>
      <c r="Q7" s="108"/>
    </row>
    <row r="8" spans="1:17" ht="73.5" customHeight="1" x14ac:dyDescent="0.25">
      <c r="A8" s="119"/>
      <c r="B8" s="122"/>
      <c r="C8" s="123"/>
      <c r="D8" s="123"/>
      <c r="E8" s="124"/>
      <c r="F8" s="122"/>
      <c r="G8" s="122"/>
      <c r="H8" s="122"/>
      <c r="I8" s="122"/>
      <c r="J8" s="51" t="s">
        <v>46</v>
      </c>
      <c r="K8" s="52" t="s">
        <v>88</v>
      </c>
      <c r="L8" s="51" t="s">
        <v>46</v>
      </c>
      <c r="M8" s="52" t="s">
        <v>88</v>
      </c>
      <c r="N8" s="51" t="s">
        <v>46</v>
      </c>
      <c r="O8" s="52" t="s">
        <v>88</v>
      </c>
      <c r="P8" s="51" t="s">
        <v>46</v>
      </c>
      <c r="Q8" s="52" t="s">
        <v>88</v>
      </c>
    </row>
    <row r="9" spans="1:17" x14ac:dyDescent="0.25">
      <c r="A9" s="11">
        <v>1</v>
      </c>
      <c r="B9" s="11">
        <v>2</v>
      </c>
      <c r="C9" s="11">
        <v>3</v>
      </c>
      <c r="D9" s="11">
        <v>4</v>
      </c>
      <c r="E9" s="16">
        <v>5</v>
      </c>
      <c r="F9" s="11">
        <v>6</v>
      </c>
      <c r="G9" s="11">
        <v>7</v>
      </c>
      <c r="H9" s="11">
        <v>9</v>
      </c>
      <c r="I9" s="11">
        <v>10</v>
      </c>
      <c r="J9" s="16">
        <v>11</v>
      </c>
      <c r="K9" s="12">
        <v>12</v>
      </c>
      <c r="L9" s="16">
        <v>13</v>
      </c>
      <c r="M9" s="12">
        <v>14</v>
      </c>
      <c r="N9" s="16">
        <v>15</v>
      </c>
      <c r="O9" s="12">
        <v>16</v>
      </c>
      <c r="P9" s="16">
        <v>17</v>
      </c>
      <c r="Q9" s="12">
        <v>18</v>
      </c>
    </row>
    <row r="10" spans="1:17" ht="24" customHeight="1" x14ac:dyDescent="0.25">
      <c r="A10" s="11" t="s">
        <v>29</v>
      </c>
      <c r="B10" s="11" t="s">
        <v>77</v>
      </c>
      <c r="C10" s="13" t="s">
        <v>115</v>
      </c>
      <c r="D10" s="11">
        <f>D11+D23+D26</f>
        <v>1476</v>
      </c>
      <c r="E10" s="16">
        <v>0</v>
      </c>
      <c r="F10" s="11">
        <f>F11+F23+F26</f>
        <v>1476</v>
      </c>
      <c r="G10" s="11">
        <f>G11+G23</f>
        <v>228</v>
      </c>
      <c r="H10" s="11">
        <f>H11+H23</f>
        <v>48</v>
      </c>
      <c r="I10" s="11">
        <f>I11+I23</f>
        <v>24</v>
      </c>
      <c r="J10" s="16">
        <v>0</v>
      </c>
      <c r="K10" s="12">
        <f>K11+K23+K26</f>
        <v>612</v>
      </c>
      <c r="L10" s="16">
        <v>0</v>
      </c>
      <c r="M10" s="12">
        <f>M11+M23+M26</f>
        <v>864</v>
      </c>
      <c r="N10" s="16">
        <v>0</v>
      </c>
      <c r="O10" s="12">
        <v>0</v>
      </c>
      <c r="P10" s="16">
        <v>0</v>
      </c>
      <c r="Q10" s="12">
        <v>0</v>
      </c>
    </row>
    <row r="11" spans="1:17" ht="15.75" customHeight="1" x14ac:dyDescent="0.25">
      <c r="A11" s="11" t="s">
        <v>47</v>
      </c>
      <c r="B11" s="11" t="s">
        <v>30</v>
      </c>
      <c r="C11" s="41" t="s">
        <v>110</v>
      </c>
      <c r="D11" s="11">
        <f>SUM(D12:D22)</f>
        <v>969</v>
      </c>
      <c r="E11" s="16">
        <v>0</v>
      </c>
      <c r="F11" s="12">
        <f>SUM(F12:F22)</f>
        <v>969</v>
      </c>
      <c r="G11" s="11">
        <f>SUM(G12:G22)</f>
        <v>228</v>
      </c>
      <c r="H11" s="11">
        <f>SUM(H12:H22)</f>
        <v>28</v>
      </c>
      <c r="I11" s="11">
        <f>SUM(I12:I22)</f>
        <v>9</v>
      </c>
      <c r="J11" s="16">
        <v>0</v>
      </c>
      <c r="K11" s="12">
        <f>SUM(K12:K22)</f>
        <v>409</v>
      </c>
      <c r="L11" s="16">
        <v>0</v>
      </c>
      <c r="M11" s="12">
        <f>SUM(M12:M22)</f>
        <v>560</v>
      </c>
      <c r="N11" s="16">
        <v>0</v>
      </c>
      <c r="O11" s="12">
        <v>0</v>
      </c>
      <c r="P11" s="16">
        <v>0</v>
      </c>
      <c r="Q11" s="12">
        <v>0</v>
      </c>
    </row>
    <row r="12" spans="1:17" ht="12.75" customHeight="1" x14ac:dyDescent="0.25">
      <c r="A12" s="38" t="s">
        <v>48</v>
      </c>
      <c r="B12" s="66" t="s">
        <v>54</v>
      </c>
      <c r="C12" s="39" t="s">
        <v>65</v>
      </c>
      <c r="D12" s="39">
        <f t="shared" ref="D12:D22" si="0">F12</f>
        <v>132</v>
      </c>
      <c r="E12" s="35">
        <v>0</v>
      </c>
      <c r="F12" s="39">
        <f t="shared" ref="F12:F17" si="1">K12+M12</f>
        <v>132</v>
      </c>
      <c r="G12" s="39">
        <v>0</v>
      </c>
      <c r="H12" s="39">
        <v>10</v>
      </c>
      <c r="I12" s="39">
        <v>9</v>
      </c>
      <c r="J12" s="35">
        <v>0</v>
      </c>
      <c r="K12" s="38">
        <v>34</v>
      </c>
      <c r="L12" s="35">
        <v>0</v>
      </c>
      <c r="M12" s="38">
        <v>98</v>
      </c>
      <c r="N12" s="35">
        <v>0</v>
      </c>
      <c r="O12" s="38">
        <v>0</v>
      </c>
      <c r="P12" s="35">
        <v>0</v>
      </c>
      <c r="Q12" s="38">
        <v>0</v>
      </c>
    </row>
    <row r="13" spans="1:17" ht="13.5" customHeight="1" x14ac:dyDescent="0.25">
      <c r="A13" s="38" t="s">
        <v>55</v>
      </c>
      <c r="B13" s="66" t="s">
        <v>53</v>
      </c>
      <c r="C13" s="39" t="s">
        <v>66</v>
      </c>
      <c r="D13" s="39">
        <f t="shared" si="0"/>
        <v>153</v>
      </c>
      <c r="E13" s="35">
        <v>0</v>
      </c>
      <c r="F13" s="39">
        <f t="shared" si="1"/>
        <v>153</v>
      </c>
      <c r="G13" s="39">
        <v>0</v>
      </c>
      <c r="H13" s="39">
        <v>2</v>
      </c>
      <c r="I13" s="39">
        <v>0</v>
      </c>
      <c r="J13" s="35">
        <v>0</v>
      </c>
      <c r="K13" s="38">
        <v>68</v>
      </c>
      <c r="L13" s="35">
        <v>0</v>
      </c>
      <c r="M13" s="38">
        <v>85</v>
      </c>
      <c r="N13" s="35">
        <v>0</v>
      </c>
      <c r="O13" s="38">
        <v>0</v>
      </c>
      <c r="P13" s="35">
        <v>0</v>
      </c>
      <c r="Q13" s="38">
        <v>0</v>
      </c>
    </row>
    <row r="14" spans="1:17" ht="13.5" customHeight="1" x14ac:dyDescent="0.25">
      <c r="A14" s="38" t="s">
        <v>49</v>
      </c>
      <c r="B14" s="66" t="s">
        <v>9</v>
      </c>
      <c r="C14" s="39" t="s">
        <v>66</v>
      </c>
      <c r="D14" s="39">
        <f t="shared" si="0"/>
        <v>88</v>
      </c>
      <c r="E14" s="35">
        <v>0</v>
      </c>
      <c r="F14" s="39">
        <f>K14+M14</f>
        <v>88</v>
      </c>
      <c r="G14" s="39">
        <v>86</v>
      </c>
      <c r="H14" s="39">
        <v>2</v>
      </c>
      <c r="I14" s="39">
        <v>0</v>
      </c>
      <c r="J14" s="35">
        <v>0</v>
      </c>
      <c r="K14" s="38">
        <v>36</v>
      </c>
      <c r="L14" s="35">
        <v>0</v>
      </c>
      <c r="M14" s="38">
        <v>52</v>
      </c>
      <c r="N14" s="35">
        <v>0</v>
      </c>
      <c r="O14" s="38">
        <v>0</v>
      </c>
      <c r="P14" s="35">
        <v>0</v>
      </c>
      <c r="Q14" s="38">
        <v>0</v>
      </c>
    </row>
    <row r="15" spans="1:17" ht="16.5" customHeight="1" x14ac:dyDescent="0.25">
      <c r="A15" s="38" t="s">
        <v>78</v>
      </c>
      <c r="B15" s="80" t="s">
        <v>8</v>
      </c>
      <c r="C15" s="39" t="s">
        <v>66</v>
      </c>
      <c r="D15" s="39">
        <f t="shared" si="0"/>
        <v>90</v>
      </c>
      <c r="E15" s="35">
        <v>0</v>
      </c>
      <c r="F15" s="39">
        <f t="shared" si="1"/>
        <v>90</v>
      </c>
      <c r="G15" s="39">
        <v>0</v>
      </c>
      <c r="H15" s="39">
        <v>2</v>
      </c>
      <c r="I15" s="39">
        <v>0</v>
      </c>
      <c r="J15" s="35">
        <v>0</v>
      </c>
      <c r="K15" s="38">
        <v>34</v>
      </c>
      <c r="L15" s="35">
        <v>0</v>
      </c>
      <c r="M15" s="38">
        <v>56</v>
      </c>
      <c r="N15" s="35">
        <v>0</v>
      </c>
      <c r="O15" s="38">
        <v>0</v>
      </c>
      <c r="P15" s="35">
        <v>0</v>
      </c>
      <c r="Q15" s="38">
        <v>0</v>
      </c>
    </row>
    <row r="16" spans="1:17" ht="17.25" customHeight="1" x14ac:dyDescent="0.25">
      <c r="A16" s="38" t="s">
        <v>50</v>
      </c>
      <c r="B16" s="66" t="s">
        <v>10</v>
      </c>
      <c r="C16" s="39" t="s">
        <v>85</v>
      </c>
      <c r="D16" s="39">
        <f t="shared" si="0"/>
        <v>116</v>
      </c>
      <c r="E16" s="35">
        <v>0</v>
      </c>
      <c r="F16" s="39">
        <f t="shared" si="1"/>
        <v>116</v>
      </c>
      <c r="G16" s="39">
        <v>111</v>
      </c>
      <c r="H16" s="39">
        <v>0</v>
      </c>
      <c r="I16" s="39">
        <v>0</v>
      </c>
      <c r="J16" s="35">
        <v>0</v>
      </c>
      <c r="K16" s="38">
        <v>51</v>
      </c>
      <c r="L16" s="35">
        <v>0</v>
      </c>
      <c r="M16" s="38">
        <v>65</v>
      </c>
      <c r="N16" s="35">
        <v>0</v>
      </c>
      <c r="O16" s="38">
        <v>0</v>
      </c>
      <c r="P16" s="35">
        <v>0</v>
      </c>
      <c r="Q16" s="38">
        <v>0</v>
      </c>
    </row>
    <row r="17" spans="1:17" ht="18" customHeight="1" x14ac:dyDescent="0.25">
      <c r="A17" s="39" t="s">
        <v>56</v>
      </c>
      <c r="B17" s="80" t="s">
        <v>76</v>
      </c>
      <c r="C17" s="39" t="s">
        <v>66</v>
      </c>
      <c r="D17" s="39">
        <f t="shared" si="0"/>
        <v>66</v>
      </c>
      <c r="E17" s="35">
        <v>0</v>
      </c>
      <c r="F17" s="39">
        <f t="shared" si="1"/>
        <v>66</v>
      </c>
      <c r="G17" s="39">
        <v>0</v>
      </c>
      <c r="H17" s="39">
        <v>2</v>
      </c>
      <c r="I17" s="39">
        <v>0</v>
      </c>
      <c r="J17" s="35">
        <v>0</v>
      </c>
      <c r="K17" s="38">
        <v>0</v>
      </c>
      <c r="L17" s="35">
        <v>0</v>
      </c>
      <c r="M17" s="38">
        <v>66</v>
      </c>
      <c r="N17" s="35">
        <v>0</v>
      </c>
      <c r="O17" s="38">
        <v>0</v>
      </c>
      <c r="P17" s="35">
        <v>0</v>
      </c>
      <c r="Q17" s="38">
        <v>0</v>
      </c>
    </row>
    <row r="18" spans="1:17" ht="13.5" customHeight="1" x14ac:dyDescent="0.25">
      <c r="A18" s="38" t="s">
        <v>75</v>
      </c>
      <c r="B18" s="80" t="s">
        <v>79</v>
      </c>
      <c r="C18" s="39" t="s">
        <v>66</v>
      </c>
      <c r="D18" s="39">
        <f t="shared" si="0"/>
        <v>70</v>
      </c>
      <c r="E18" s="35">
        <v>0</v>
      </c>
      <c r="F18" s="39">
        <f>+K18+M18</f>
        <v>70</v>
      </c>
      <c r="G18" s="39">
        <v>0</v>
      </c>
      <c r="H18" s="39">
        <v>2</v>
      </c>
      <c r="I18" s="39">
        <v>0</v>
      </c>
      <c r="J18" s="35">
        <v>0</v>
      </c>
      <c r="K18" s="38">
        <v>70</v>
      </c>
      <c r="L18" s="35">
        <v>0</v>
      </c>
      <c r="M18" s="38">
        <v>0</v>
      </c>
      <c r="N18" s="35">
        <v>0</v>
      </c>
      <c r="O18" s="38">
        <v>0</v>
      </c>
      <c r="P18" s="35">
        <v>0</v>
      </c>
      <c r="Q18" s="38">
        <v>0</v>
      </c>
    </row>
    <row r="19" spans="1:17" ht="21" customHeight="1" x14ac:dyDescent="0.25">
      <c r="A19" s="38" t="s">
        <v>51</v>
      </c>
      <c r="B19" s="80" t="s">
        <v>97</v>
      </c>
      <c r="C19" s="39" t="s">
        <v>66</v>
      </c>
      <c r="D19" s="39">
        <f t="shared" si="0"/>
        <v>98</v>
      </c>
      <c r="E19" s="35">
        <v>0</v>
      </c>
      <c r="F19" s="39">
        <f>K19+M19</f>
        <v>98</v>
      </c>
      <c r="G19" s="39">
        <v>0</v>
      </c>
      <c r="H19" s="39">
        <v>2</v>
      </c>
      <c r="I19" s="39">
        <v>0</v>
      </c>
      <c r="J19" s="35">
        <v>0</v>
      </c>
      <c r="K19" s="38">
        <v>40</v>
      </c>
      <c r="L19" s="35">
        <v>0</v>
      </c>
      <c r="M19" s="38">
        <v>58</v>
      </c>
      <c r="N19" s="35">
        <v>0</v>
      </c>
      <c r="O19" s="38">
        <v>0</v>
      </c>
      <c r="P19" s="35">
        <v>0</v>
      </c>
      <c r="Q19" s="38">
        <v>0</v>
      </c>
    </row>
    <row r="20" spans="1:17" s="63" customFormat="1" ht="15" customHeight="1" x14ac:dyDescent="0.25">
      <c r="A20" s="62" t="s">
        <v>57</v>
      </c>
      <c r="B20" s="80" t="s">
        <v>80</v>
      </c>
      <c r="C20" s="62" t="s">
        <v>66</v>
      </c>
      <c r="D20" s="62">
        <f t="shared" si="0"/>
        <v>46</v>
      </c>
      <c r="E20" s="47">
        <v>0</v>
      </c>
      <c r="F20" s="62">
        <f>K20+M20</f>
        <v>46</v>
      </c>
      <c r="G20" s="62">
        <v>0</v>
      </c>
      <c r="H20" s="62">
        <v>2</v>
      </c>
      <c r="I20" s="62">
        <v>0</v>
      </c>
      <c r="J20" s="47">
        <v>0</v>
      </c>
      <c r="K20" s="62">
        <v>22</v>
      </c>
      <c r="L20" s="47">
        <v>0</v>
      </c>
      <c r="M20" s="62">
        <v>24</v>
      </c>
      <c r="N20" s="47">
        <v>0</v>
      </c>
      <c r="O20" s="62">
        <v>0</v>
      </c>
      <c r="P20" s="47">
        <v>0</v>
      </c>
      <c r="Q20" s="62">
        <v>0</v>
      </c>
    </row>
    <row r="21" spans="1:17" ht="15" customHeight="1" x14ac:dyDescent="0.25">
      <c r="A21" s="38" t="s">
        <v>60</v>
      </c>
      <c r="B21" s="80" t="s">
        <v>33</v>
      </c>
      <c r="C21" s="39" t="s">
        <v>67</v>
      </c>
      <c r="D21" s="39">
        <f t="shared" si="0"/>
        <v>40</v>
      </c>
      <c r="E21" s="35">
        <v>0</v>
      </c>
      <c r="F21" s="39">
        <f>K21+M21</f>
        <v>40</v>
      </c>
      <c r="G21" s="39">
        <v>0</v>
      </c>
      <c r="H21" s="39">
        <v>2</v>
      </c>
      <c r="I21" s="39">
        <v>0</v>
      </c>
      <c r="J21" s="35">
        <v>0</v>
      </c>
      <c r="K21" s="38">
        <v>20</v>
      </c>
      <c r="L21" s="35">
        <v>0</v>
      </c>
      <c r="M21" s="38">
        <v>20</v>
      </c>
      <c r="N21" s="35">
        <v>0</v>
      </c>
      <c r="O21" s="38">
        <v>0</v>
      </c>
      <c r="P21" s="35">
        <v>0</v>
      </c>
      <c r="Q21" s="38">
        <v>0</v>
      </c>
    </row>
    <row r="22" spans="1:17" ht="13.5" customHeight="1" x14ac:dyDescent="0.25">
      <c r="A22" s="38" t="s">
        <v>58</v>
      </c>
      <c r="B22" s="80" t="s">
        <v>52</v>
      </c>
      <c r="C22" s="39" t="s">
        <v>66</v>
      </c>
      <c r="D22" s="39">
        <f t="shared" si="0"/>
        <v>70</v>
      </c>
      <c r="E22" s="35">
        <v>0</v>
      </c>
      <c r="F22" s="39">
        <f>K22+M22</f>
        <v>70</v>
      </c>
      <c r="G22" s="39">
        <v>31</v>
      </c>
      <c r="H22" s="39">
        <v>2</v>
      </c>
      <c r="I22" s="39">
        <v>0</v>
      </c>
      <c r="J22" s="35">
        <v>0</v>
      </c>
      <c r="K22" s="38">
        <v>34</v>
      </c>
      <c r="L22" s="35">
        <v>0</v>
      </c>
      <c r="M22" s="38">
        <v>36</v>
      </c>
      <c r="N22" s="35">
        <v>0</v>
      </c>
      <c r="O22" s="38">
        <v>0</v>
      </c>
      <c r="P22" s="35">
        <v>0</v>
      </c>
      <c r="Q22" s="38">
        <v>0</v>
      </c>
    </row>
    <row r="23" spans="1:17" ht="17.25" customHeight="1" x14ac:dyDescent="0.25">
      <c r="A23" s="11" t="s">
        <v>47</v>
      </c>
      <c r="B23" s="11" t="s">
        <v>31</v>
      </c>
      <c r="C23" s="41" t="s">
        <v>109</v>
      </c>
      <c r="D23" s="11">
        <f>SUM(D24:D25)</f>
        <v>475</v>
      </c>
      <c r="E23" s="16">
        <v>0</v>
      </c>
      <c r="F23" s="11">
        <f>SUM(F24:F25)</f>
        <v>475</v>
      </c>
      <c r="G23" s="11">
        <f>SUM(G24:G25)</f>
        <v>0</v>
      </c>
      <c r="H23" s="11">
        <f>SUM(H24:H25)</f>
        <v>20</v>
      </c>
      <c r="I23" s="11">
        <f>SUM(I24:I25)</f>
        <v>15</v>
      </c>
      <c r="J23" s="16">
        <v>0</v>
      </c>
      <c r="K23" s="12">
        <f>SUM(K24:K25)</f>
        <v>187</v>
      </c>
      <c r="L23" s="16">
        <v>0</v>
      </c>
      <c r="M23" s="12">
        <f>SUM(M24:M25)</f>
        <v>288</v>
      </c>
      <c r="N23" s="16">
        <v>0</v>
      </c>
      <c r="O23" s="12">
        <v>0</v>
      </c>
      <c r="P23" s="16">
        <v>0</v>
      </c>
      <c r="Q23" s="12">
        <v>0</v>
      </c>
    </row>
    <row r="24" spans="1:17" ht="12" customHeight="1" x14ac:dyDescent="0.25">
      <c r="A24" s="80" t="s">
        <v>142</v>
      </c>
      <c r="B24" s="80" t="s">
        <v>74</v>
      </c>
      <c r="C24" s="39" t="s">
        <v>65</v>
      </c>
      <c r="D24" s="39">
        <f>F24</f>
        <v>231</v>
      </c>
      <c r="E24" s="35">
        <v>0</v>
      </c>
      <c r="F24" s="39">
        <f>K24+M24</f>
        <v>231</v>
      </c>
      <c r="G24" s="39">
        <v>0</v>
      </c>
      <c r="H24" s="39">
        <v>10</v>
      </c>
      <c r="I24" s="39">
        <v>9</v>
      </c>
      <c r="J24" s="35">
        <v>0</v>
      </c>
      <c r="K24" s="38">
        <v>102</v>
      </c>
      <c r="L24" s="35">
        <v>0</v>
      </c>
      <c r="M24" s="38">
        <v>129</v>
      </c>
      <c r="N24" s="35">
        <v>0</v>
      </c>
      <c r="O24" s="38">
        <v>0</v>
      </c>
      <c r="P24" s="35">
        <v>0</v>
      </c>
      <c r="Q24" s="38">
        <v>0</v>
      </c>
    </row>
    <row r="25" spans="1:17" s="63" customFormat="1" ht="15" customHeight="1" x14ac:dyDescent="0.25">
      <c r="A25" s="80" t="s">
        <v>143</v>
      </c>
      <c r="B25" s="80" t="s">
        <v>82</v>
      </c>
      <c r="C25" s="62" t="s">
        <v>65</v>
      </c>
      <c r="D25" s="62">
        <f>F25</f>
        <v>244</v>
      </c>
      <c r="E25" s="47">
        <v>0</v>
      </c>
      <c r="F25" s="62">
        <f>K25+M25</f>
        <v>244</v>
      </c>
      <c r="G25" s="62">
        <v>0</v>
      </c>
      <c r="H25" s="62">
        <v>10</v>
      </c>
      <c r="I25" s="62">
        <v>6</v>
      </c>
      <c r="J25" s="47">
        <v>0</v>
      </c>
      <c r="K25" s="62">
        <v>85</v>
      </c>
      <c r="L25" s="47">
        <v>0</v>
      </c>
      <c r="M25" s="62">
        <v>159</v>
      </c>
      <c r="N25" s="47">
        <v>0</v>
      </c>
      <c r="O25" s="62">
        <v>0</v>
      </c>
      <c r="P25" s="47">
        <v>0</v>
      </c>
      <c r="Q25" s="62">
        <v>0</v>
      </c>
    </row>
    <row r="26" spans="1:17" s="63" customFormat="1" ht="15" customHeight="1" x14ac:dyDescent="0.25">
      <c r="A26" s="12" t="s">
        <v>144</v>
      </c>
      <c r="B26" s="12" t="s">
        <v>129</v>
      </c>
      <c r="C26" s="12" t="s">
        <v>66</v>
      </c>
      <c r="D26" s="12">
        <f>F26</f>
        <v>32</v>
      </c>
      <c r="E26" s="16">
        <v>0</v>
      </c>
      <c r="F26" s="12">
        <f>K26+M26</f>
        <v>32</v>
      </c>
      <c r="G26" s="24">
        <v>0</v>
      </c>
      <c r="H26" s="12">
        <v>0</v>
      </c>
      <c r="I26" s="12">
        <v>0</v>
      </c>
      <c r="J26" s="16">
        <v>0</v>
      </c>
      <c r="K26" s="12">
        <v>16</v>
      </c>
      <c r="L26" s="16">
        <v>0</v>
      </c>
      <c r="M26" s="12">
        <v>16</v>
      </c>
      <c r="N26" s="16">
        <v>0</v>
      </c>
      <c r="O26" s="12">
        <v>0</v>
      </c>
      <c r="P26" s="16">
        <v>0</v>
      </c>
      <c r="Q26" s="12">
        <v>0</v>
      </c>
    </row>
    <row r="27" spans="1:17" ht="19.5" customHeight="1" x14ac:dyDescent="0.25">
      <c r="A27" s="11" t="s">
        <v>11</v>
      </c>
      <c r="B27" s="11" t="s">
        <v>84</v>
      </c>
      <c r="C27" s="13" t="s">
        <v>114</v>
      </c>
      <c r="D27" s="11">
        <f t="shared" ref="D27:Q27" si="2">SUM(D28:D32)</f>
        <v>224</v>
      </c>
      <c r="E27" s="16">
        <f t="shared" si="2"/>
        <v>0</v>
      </c>
      <c r="F27" s="11">
        <f t="shared" si="2"/>
        <v>224</v>
      </c>
      <c r="G27" s="14">
        <f>SUM(G28:G32)</f>
        <v>173</v>
      </c>
      <c r="H27" s="11">
        <f t="shared" si="2"/>
        <v>0</v>
      </c>
      <c r="I27" s="11">
        <f t="shared" si="2"/>
        <v>0</v>
      </c>
      <c r="J27" s="16">
        <f t="shared" si="2"/>
        <v>0</v>
      </c>
      <c r="K27" s="12">
        <f t="shared" si="2"/>
        <v>0</v>
      </c>
      <c r="L27" s="16">
        <f t="shared" si="2"/>
        <v>0</v>
      </c>
      <c r="M27" s="12">
        <f t="shared" si="2"/>
        <v>0</v>
      </c>
      <c r="N27" s="16">
        <f t="shared" si="2"/>
        <v>0</v>
      </c>
      <c r="O27" s="12">
        <f t="shared" si="2"/>
        <v>188</v>
      </c>
      <c r="P27" s="16">
        <f t="shared" si="2"/>
        <v>0</v>
      </c>
      <c r="Q27" s="12">
        <f t="shared" si="2"/>
        <v>36</v>
      </c>
    </row>
    <row r="28" spans="1:17" s="63" customFormat="1" ht="16.5" customHeight="1" x14ac:dyDescent="0.25">
      <c r="A28" s="42" t="s">
        <v>12</v>
      </c>
      <c r="B28" s="80" t="s">
        <v>98</v>
      </c>
      <c r="C28" s="59" t="s">
        <v>70</v>
      </c>
      <c r="D28" s="59">
        <f>SUM(E28:F28)</f>
        <v>40</v>
      </c>
      <c r="E28" s="47">
        <f>N28+P28</f>
        <v>0</v>
      </c>
      <c r="F28" s="59">
        <f>O28+Q28</f>
        <v>40</v>
      </c>
      <c r="G28" s="57">
        <v>15</v>
      </c>
      <c r="H28" s="59">
        <v>0</v>
      </c>
      <c r="I28" s="59">
        <v>0</v>
      </c>
      <c r="J28" s="47">
        <v>0</v>
      </c>
      <c r="K28" s="59">
        <v>0</v>
      </c>
      <c r="L28" s="47">
        <v>0</v>
      </c>
      <c r="M28" s="59">
        <v>0</v>
      </c>
      <c r="N28" s="47">
        <v>0</v>
      </c>
      <c r="O28" s="59">
        <v>40</v>
      </c>
      <c r="P28" s="47">
        <v>0</v>
      </c>
      <c r="Q28" s="59">
        <v>0</v>
      </c>
    </row>
    <row r="29" spans="1:17" ht="15" customHeight="1" x14ac:dyDescent="0.25">
      <c r="A29" s="42" t="s">
        <v>13</v>
      </c>
      <c r="B29" s="80" t="s">
        <v>99</v>
      </c>
      <c r="C29" s="50" t="s">
        <v>70</v>
      </c>
      <c r="D29" s="39">
        <f>SUM(E29:F29)</f>
        <v>40</v>
      </c>
      <c r="E29" s="35">
        <f>SUM(N29+P29)</f>
        <v>0</v>
      </c>
      <c r="F29" s="39">
        <f>O29+Q29</f>
        <v>40</v>
      </c>
      <c r="G29" s="40">
        <v>28</v>
      </c>
      <c r="H29" s="39">
        <v>0</v>
      </c>
      <c r="I29" s="39">
        <v>0</v>
      </c>
      <c r="J29" s="35">
        <v>0</v>
      </c>
      <c r="K29" s="38">
        <v>0</v>
      </c>
      <c r="L29" s="35">
        <v>0</v>
      </c>
      <c r="M29" s="38">
        <v>0</v>
      </c>
      <c r="N29" s="35">
        <v>0</v>
      </c>
      <c r="O29" s="38">
        <v>40</v>
      </c>
      <c r="P29" s="35">
        <v>0</v>
      </c>
      <c r="Q29" s="38">
        <v>0</v>
      </c>
    </row>
    <row r="30" spans="1:17" ht="16.5" customHeight="1" x14ac:dyDescent="0.25">
      <c r="A30" s="42" t="s">
        <v>41</v>
      </c>
      <c r="B30" s="80" t="s">
        <v>16</v>
      </c>
      <c r="C30" s="38" t="s">
        <v>70</v>
      </c>
      <c r="D30" s="38">
        <f>SUM(E30:F30)</f>
        <v>72</v>
      </c>
      <c r="E30" s="35">
        <f>N30+P30</f>
        <v>0</v>
      </c>
      <c r="F30" s="38">
        <f>O30+Q30</f>
        <v>72</v>
      </c>
      <c r="G30" s="34">
        <v>58</v>
      </c>
      <c r="H30" s="38">
        <v>0</v>
      </c>
      <c r="I30" s="38">
        <v>0</v>
      </c>
      <c r="J30" s="35">
        <v>0</v>
      </c>
      <c r="K30" s="38">
        <v>0</v>
      </c>
      <c r="L30" s="35">
        <v>0</v>
      </c>
      <c r="M30" s="38">
        <v>0</v>
      </c>
      <c r="N30" s="35">
        <v>0</v>
      </c>
      <c r="O30" s="38">
        <v>72</v>
      </c>
      <c r="P30" s="35">
        <v>0</v>
      </c>
      <c r="Q30" s="38">
        <v>0</v>
      </c>
    </row>
    <row r="31" spans="1:17" s="61" customFormat="1" ht="23.25" customHeight="1" x14ac:dyDescent="0.25">
      <c r="A31" s="42" t="s">
        <v>14</v>
      </c>
      <c r="B31" s="42" t="s">
        <v>59</v>
      </c>
      <c r="C31" s="59" t="s">
        <v>111</v>
      </c>
      <c r="D31" s="59">
        <f>SUM(E31:F31)</f>
        <v>32</v>
      </c>
      <c r="E31" s="47">
        <f>N31+P31</f>
        <v>0</v>
      </c>
      <c r="F31" s="59">
        <f>O31+Q31</f>
        <v>32</v>
      </c>
      <c r="G31" s="57">
        <v>32</v>
      </c>
      <c r="H31" s="59">
        <v>0</v>
      </c>
      <c r="I31" s="59">
        <v>0</v>
      </c>
      <c r="J31" s="47">
        <v>0</v>
      </c>
      <c r="K31" s="59">
        <v>0</v>
      </c>
      <c r="L31" s="47">
        <v>0</v>
      </c>
      <c r="M31" s="59">
        <v>0</v>
      </c>
      <c r="N31" s="47">
        <v>0</v>
      </c>
      <c r="O31" s="59">
        <v>16</v>
      </c>
      <c r="P31" s="47">
        <v>0</v>
      </c>
      <c r="Q31" s="59">
        <v>16</v>
      </c>
    </row>
    <row r="32" spans="1:17" s="61" customFormat="1" ht="22.5" customHeight="1" x14ac:dyDescent="0.25">
      <c r="A32" s="42" t="s">
        <v>15</v>
      </c>
      <c r="B32" s="42" t="s">
        <v>10</v>
      </c>
      <c r="C32" s="59" t="s">
        <v>111</v>
      </c>
      <c r="D32" s="59">
        <f>SUM(E32:F32)</f>
        <v>40</v>
      </c>
      <c r="E32" s="47">
        <f>N32+P32</f>
        <v>0</v>
      </c>
      <c r="F32" s="59">
        <f>O32+Q32</f>
        <v>40</v>
      </c>
      <c r="G32" s="57">
        <v>40</v>
      </c>
      <c r="H32" s="59">
        <v>0</v>
      </c>
      <c r="I32" s="59">
        <v>0</v>
      </c>
      <c r="J32" s="47">
        <v>0</v>
      </c>
      <c r="K32" s="59">
        <v>0</v>
      </c>
      <c r="L32" s="47">
        <v>0</v>
      </c>
      <c r="M32" s="59">
        <v>0</v>
      </c>
      <c r="N32" s="47">
        <v>0</v>
      </c>
      <c r="O32" s="59">
        <v>20</v>
      </c>
      <c r="P32" s="47">
        <v>0</v>
      </c>
      <c r="Q32" s="59">
        <v>20</v>
      </c>
    </row>
    <row r="33" spans="1:17" ht="21" customHeight="1" x14ac:dyDescent="0.25">
      <c r="A33" s="12" t="s">
        <v>73</v>
      </c>
      <c r="B33" s="11" t="s">
        <v>83</v>
      </c>
      <c r="C33" s="56" t="s">
        <v>113</v>
      </c>
      <c r="D33" s="12">
        <f t="shared" ref="D33:I33" si="3">D34+D39+D44</f>
        <v>1216</v>
      </c>
      <c r="E33" s="16">
        <f t="shared" si="3"/>
        <v>0</v>
      </c>
      <c r="F33" s="12">
        <f t="shared" si="3"/>
        <v>1216</v>
      </c>
      <c r="G33" s="24">
        <f>G34+G39+E44</f>
        <v>112</v>
      </c>
      <c r="H33" s="12">
        <f t="shared" si="3"/>
        <v>36</v>
      </c>
      <c r="I33" s="12">
        <f t="shared" si="3"/>
        <v>36</v>
      </c>
      <c r="J33" s="16">
        <v>0</v>
      </c>
      <c r="K33" s="12">
        <v>0</v>
      </c>
      <c r="L33" s="16">
        <v>0</v>
      </c>
      <c r="M33" s="12">
        <v>0</v>
      </c>
      <c r="N33" s="16">
        <v>0</v>
      </c>
      <c r="O33" s="12">
        <f>O34+O39+O44</f>
        <v>424</v>
      </c>
      <c r="P33" s="16">
        <f>P34+P39+P44</f>
        <v>0</v>
      </c>
      <c r="Q33" s="12">
        <f>Q34+Q39+Q44</f>
        <v>792</v>
      </c>
    </row>
    <row r="34" spans="1:17" s="61" customFormat="1" ht="57.75" customHeight="1" x14ac:dyDescent="0.25">
      <c r="A34" s="12" t="s">
        <v>17</v>
      </c>
      <c r="B34" s="12" t="s">
        <v>100</v>
      </c>
      <c r="C34" s="12" t="s">
        <v>112</v>
      </c>
      <c r="D34" s="12">
        <f t="shared" ref="D34:I34" si="4">SUM(D35:D38)</f>
        <v>436</v>
      </c>
      <c r="E34" s="16">
        <f t="shared" si="4"/>
        <v>0</v>
      </c>
      <c r="F34" s="12">
        <f t="shared" si="4"/>
        <v>436</v>
      </c>
      <c r="G34" s="24">
        <f t="shared" si="4"/>
        <v>62</v>
      </c>
      <c r="H34" s="12">
        <f t="shared" si="4"/>
        <v>12</v>
      </c>
      <c r="I34" s="12">
        <f t="shared" si="4"/>
        <v>12</v>
      </c>
      <c r="J34" s="16">
        <v>0</v>
      </c>
      <c r="K34" s="12">
        <v>0</v>
      </c>
      <c r="L34" s="16">
        <v>0</v>
      </c>
      <c r="M34" s="12">
        <v>0</v>
      </c>
      <c r="N34" s="16">
        <f>SUM(N35:N38)</f>
        <v>0</v>
      </c>
      <c r="O34" s="12">
        <f>SUM(O35:O38)</f>
        <v>316</v>
      </c>
      <c r="P34" s="16">
        <f>SUM(P35:P38)</f>
        <v>0</v>
      </c>
      <c r="Q34" s="12">
        <f>SUM(Q35:Q38)</f>
        <v>120</v>
      </c>
    </row>
    <row r="35" spans="1:17" ht="48" customHeight="1" x14ac:dyDescent="0.25">
      <c r="A35" s="38" t="s">
        <v>18</v>
      </c>
      <c r="B35" s="20" t="s">
        <v>123</v>
      </c>
      <c r="C35" s="58" t="s">
        <v>87</v>
      </c>
      <c r="D35" s="20">
        <f>SUM(E35:F35)</f>
        <v>208</v>
      </c>
      <c r="E35" s="35">
        <f>P35+N35</f>
        <v>0</v>
      </c>
      <c r="F35" s="20">
        <f>Q35+O35</f>
        <v>208</v>
      </c>
      <c r="G35" s="23">
        <v>62</v>
      </c>
      <c r="H35" s="58">
        <v>6</v>
      </c>
      <c r="I35" s="58">
        <v>6</v>
      </c>
      <c r="J35" s="35">
        <v>0</v>
      </c>
      <c r="K35" s="38">
        <v>0</v>
      </c>
      <c r="L35" s="35">
        <v>0</v>
      </c>
      <c r="M35" s="38">
        <v>0</v>
      </c>
      <c r="N35" s="35">
        <v>0</v>
      </c>
      <c r="O35" s="38">
        <v>208</v>
      </c>
      <c r="P35" s="35">
        <v>0</v>
      </c>
      <c r="Q35" s="38">
        <v>0</v>
      </c>
    </row>
    <row r="36" spans="1:17" s="63" customFormat="1" ht="15.75" customHeight="1" x14ac:dyDescent="0.25">
      <c r="A36" s="100" t="s">
        <v>94</v>
      </c>
      <c r="B36" s="59" t="s">
        <v>19</v>
      </c>
      <c r="C36" s="59" t="s">
        <v>70</v>
      </c>
      <c r="D36" s="59">
        <f>F36</f>
        <v>108</v>
      </c>
      <c r="E36" s="47">
        <v>0</v>
      </c>
      <c r="F36" s="59">
        <f>Q36+O36</f>
        <v>108</v>
      </c>
      <c r="G36" s="57">
        <v>0</v>
      </c>
      <c r="H36" s="59">
        <v>0</v>
      </c>
      <c r="I36" s="59">
        <v>0</v>
      </c>
      <c r="J36" s="47">
        <v>0</v>
      </c>
      <c r="K36" s="59">
        <v>0</v>
      </c>
      <c r="L36" s="47">
        <v>0</v>
      </c>
      <c r="M36" s="59">
        <v>0</v>
      </c>
      <c r="N36" s="47">
        <v>0</v>
      </c>
      <c r="O36" s="59">
        <v>108</v>
      </c>
      <c r="P36" s="47">
        <v>0</v>
      </c>
      <c r="Q36" s="59">
        <v>0</v>
      </c>
    </row>
    <row r="37" spans="1:17" s="63" customFormat="1" ht="38.25" customHeight="1" x14ac:dyDescent="0.25">
      <c r="A37" s="101"/>
      <c r="B37" s="59" t="s">
        <v>20</v>
      </c>
      <c r="C37" s="59" t="s">
        <v>111</v>
      </c>
      <c r="D37" s="59">
        <f>F37</f>
        <v>108</v>
      </c>
      <c r="E37" s="47">
        <v>0</v>
      </c>
      <c r="F37" s="59">
        <f>Q37+O37</f>
        <v>108</v>
      </c>
      <c r="G37" s="57">
        <v>0</v>
      </c>
      <c r="H37" s="59">
        <v>0</v>
      </c>
      <c r="I37" s="59">
        <v>0</v>
      </c>
      <c r="J37" s="47">
        <v>0</v>
      </c>
      <c r="K37" s="59">
        <v>0</v>
      </c>
      <c r="L37" s="47">
        <v>0</v>
      </c>
      <c r="M37" s="59">
        <v>0</v>
      </c>
      <c r="N37" s="47">
        <v>0</v>
      </c>
      <c r="O37" s="59">
        <v>0</v>
      </c>
      <c r="P37" s="47">
        <v>0</v>
      </c>
      <c r="Q37" s="59">
        <v>108</v>
      </c>
    </row>
    <row r="38" spans="1:17" ht="17.25" customHeight="1" x14ac:dyDescent="0.25">
      <c r="A38" s="38" t="s">
        <v>68</v>
      </c>
      <c r="B38" s="38" t="s">
        <v>72</v>
      </c>
      <c r="C38" s="38" t="s">
        <v>71</v>
      </c>
      <c r="D38" s="20">
        <f>F38</f>
        <v>12</v>
      </c>
      <c r="E38" s="35">
        <v>0</v>
      </c>
      <c r="F38" s="20">
        <f>Q38+O38</f>
        <v>12</v>
      </c>
      <c r="G38" s="23">
        <v>0</v>
      </c>
      <c r="H38" s="38">
        <v>6</v>
      </c>
      <c r="I38" s="38">
        <v>6</v>
      </c>
      <c r="J38" s="35">
        <v>0</v>
      </c>
      <c r="K38" s="38">
        <v>0</v>
      </c>
      <c r="L38" s="35">
        <v>0</v>
      </c>
      <c r="M38" s="38">
        <v>0</v>
      </c>
      <c r="N38" s="35">
        <v>0</v>
      </c>
      <c r="O38" s="38">
        <v>0</v>
      </c>
      <c r="P38" s="35">
        <v>0</v>
      </c>
      <c r="Q38" s="38">
        <v>12</v>
      </c>
    </row>
    <row r="39" spans="1:17" s="61" customFormat="1" ht="72" customHeight="1" x14ac:dyDescent="0.25">
      <c r="A39" s="12" t="s">
        <v>21</v>
      </c>
      <c r="B39" s="12" t="s">
        <v>101</v>
      </c>
      <c r="C39" s="64" t="s">
        <v>112</v>
      </c>
      <c r="D39" s="12">
        <f t="shared" ref="D39:I39" si="5">SUM(D40:D43)</f>
        <v>408</v>
      </c>
      <c r="E39" s="16">
        <f t="shared" si="5"/>
        <v>0</v>
      </c>
      <c r="F39" s="12">
        <f>SUM(F40:F43)</f>
        <v>408</v>
      </c>
      <c r="G39" s="24">
        <f t="shared" si="5"/>
        <v>50</v>
      </c>
      <c r="H39" s="12">
        <f t="shared" si="5"/>
        <v>12</v>
      </c>
      <c r="I39" s="12">
        <f t="shared" si="5"/>
        <v>12</v>
      </c>
      <c r="J39" s="16">
        <v>0</v>
      </c>
      <c r="K39" s="12">
        <v>0</v>
      </c>
      <c r="L39" s="16">
        <v>0</v>
      </c>
      <c r="M39" s="12">
        <v>0</v>
      </c>
      <c r="N39" s="16">
        <f>SUM(N40:N43)</f>
        <v>0</v>
      </c>
      <c r="O39" s="12">
        <f>SUM(O40:O43)</f>
        <v>72</v>
      </c>
      <c r="P39" s="16">
        <f>SUM(P40:P43)</f>
        <v>0</v>
      </c>
      <c r="Q39" s="12">
        <f>SUM(Q40:Q43)</f>
        <v>336</v>
      </c>
    </row>
    <row r="40" spans="1:17" ht="67.5" customHeight="1" x14ac:dyDescent="0.25">
      <c r="A40" s="50" t="s">
        <v>22</v>
      </c>
      <c r="B40" s="50" t="s">
        <v>102</v>
      </c>
      <c r="C40" s="58" t="s">
        <v>71</v>
      </c>
      <c r="D40" s="46">
        <f>SUM(E40:F40)</f>
        <v>216</v>
      </c>
      <c r="E40" s="47">
        <f>N40+P40</f>
        <v>0</v>
      </c>
      <c r="F40" s="46">
        <f>Q40+O40</f>
        <v>216</v>
      </c>
      <c r="G40" s="50">
        <v>50</v>
      </c>
      <c r="H40" s="60">
        <v>6</v>
      </c>
      <c r="I40" s="60">
        <v>6</v>
      </c>
      <c r="J40" s="47">
        <v>0</v>
      </c>
      <c r="K40" s="46">
        <v>0</v>
      </c>
      <c r="L40" s="47">
        <v>0</v>
      </c>
      <c r="M40" s="46">
        <v>0</v>
      </c>
      <c r="N40" s="47">
        <v>0</v>
      </c>
      <c r="O40" s="46">
        <v>72</v>
      </c>
      <c r="P40" s="47">
        <v>0</v>
      </c>
      <c r="Q40" s="46">
        <v>144</v>
      </c>
    </row>
    <row r="41" spans="1:17" s="63" customFormat="1" ht="15.75" customHeight="1" x14ac:dyDescent="0.25">
      <c r="A41" s="100" t="s">
        <v>93</v>
      </c>
      <c r="B41" s="59" t="s">
        <v>19</v>
      </c>
      <c r="C41" s="59" t="s">
        <v>111</v>
      </c>
      <c r="D41" s="59">
        <f>F41</f>
        <v>72</v>
      </c>
      <c r="E41" s="47">
        <v>0</v>
      </c>
      <c r="F41" s="59">
        <f>Q41+O41</f>
        <v>72</v>
      </c>
      <c r="G41" s="57">
        <v>0</v>
      </c>
      <c r="H41" s="59">
        <v>0</v>
      </c>
      <c r="I41" s="59">
        <v>0</v>
      </c>
      <c r="J41" s="47">
        <v>0</v>
      </c>
      <c r="K41" s="59">
        <v>0</v>
      </c>
      <c r="L41" s="47">
        <v>0</v>
      </c>
      <c r="M41" s="59">
        <v>0</v>
      </c>
      <c r="N41" s="47">
        <v>0</v>
      </c>
      <c r="O41" s="59">
        <v>0</v>
      </c>
      <c r="P41" s="47">
        <v>0</v>
      </c>
      <c r="Q41" s="59">
        <v>72</v>
      </c>
    </row>
    <row r="42" spans="1:17" s="63" customFormat="1" ht="36.75" customHeight="1" x14ac:dyDescent="0.25">
      <c r="A42" s="101"/>
      <c r="B42" s="59" t="s">
        <v>20</v>
      </c>
      <c r="C42" s="59" t="s">
        <v>111</v>
      </c>
      <c r="D42" s="59">
        <f>F42</f>
        <v>108</v>
      </c>
      <c r="E42" s="47">
        <v>0</v>
      </c>
      <c r="F42" s="59">
        <f>Q42+O42</f>
        <v>108</v>
      </c>
      <c r="G42" s="57">
        <v>0</v>
      </c>
      <c r="H42" s="59">
        <v>0</v>
      </c>
      <c r="I42" s="59">
        <v>0</v>
      </c>
      <c r="J42" s="47">
        <v>0</v>
      </c>
      <c r="K42" s="59">
        <v>0</v>
      </c>
      <c r="L42" s="47">
        <v>0</v>
      </c>
      <c r="M42" s="59">
        <v>0</v>
      </c>
      <c r="N42" s="47">
        <v>0</v>
      </c>
      <c r="O42" s="59">
        <v>0</v>
      </c>
      <c r="P42" s="47">
        <v>0</v>
      </c>
      <c r="Q42" s="59">
        <v>108</v>
      </c>
    </row>
    <row r="43" spans="1:17" ht="21.75" customHeight="1" x14ac:dyDescent="0.25">
      <c r="A43" s="36" t="s">
        <v>69</v>
      </c>
      <c r="B43" s="36" t="s">
        <v>72</v>
      </c>
      <c r="C43" s="36" t="s">
        <v>71</v>
      </c>
      <c r="D43" s="36">
        <f>F43</f>
        <v>12</v>
      </c>
      <c r="E43" s="17">
        <v>0</v>
      </c>
      <c r="F43" s="36">
        <f>Q43+O43</f>
        <v>12</v>
      </c>
      <c r="G43" s="15">
        <v>0</v>
      </c>
      <c r="H43" s="32">
        <v>6</v>
      </c>
      <c r="I43" s="32">
        <v>6</v>
      </c>
      <c r="J43" s="17">
        <v>0</v>
      </c>
      <c r="K43" s="32">
        <v>0</v>
      </c>
      <c r="L43" s="17">
        <v>0</v>
      </c>
      <c r="M43" s="32">
        <v>0</v>
      </c>
      <c r="N43" s="17">
        <v>0</v>
      </c>
      <c r="O43" s="32">
        <v>0</v>
      </c>
      <c r="P43" s="17">
        <v>0</v>
      </c>
      <c r="Q43" s="32">
        <v>12</v>
      </c>
    </row>
    <row r="44" spans="1:17" ht="43.5" customHeight="1" x14ac:dyDescent="0.25">
      <c r="A44" s="49" t="s">
        <v>23</v>
      </c>
      <c r="B44" s="49" t="s">
        <v>103</v>
      </c>
      <c r="C44" s="65" t="s">
        <v>112</v>
      </c>
      <c r="D44" s="45">
        <f>SUM(D45:D48)</f>
        <v>372</v>
      </c>
      <c r="E44" s="44">
        <f>SUM(E45:E48)</f>
        <v>0</v>
      </c>
      <c r="F44" s="49">
        <f>SUM(F45:F48)</f>
        <v>372</v>
      </c>
      <c r="G44" s="49">
        <f>G45+G48</f>
        <v>24</v>
      </c>
      <c r="H44" s="49">
        <f>H45+H48</f>
        <v>12</v>
      </c>
      <c r="I44" s="49">
        <f>I45+I48</f>
        <v>12</v>
      </c>
      <c r="J44" s="44">
        <v>0</v>
      </c>
      <c r="K44" s="45">
        <v>0</v>
      </c>
      <c r="L44" s="44">
        <v>0</v>
      </c>
      <c r="M44" s="45">
        <v>0</v>
      </c>
      <c r="N44" s="44">
        <f>SUM(N45:N48)</f>
        <v>0</v>
      </c>
      <c r="O44" s="45">
        <f>SUM(O45:O48)</f>
        <v>36</v>
      </c>
      <c r="P44" s="44">
        <f>SUM(P45:P48)</f>
        <v>0</v>
      </c>
      <c r="Q44" s="45">
        <f>SUM(Q45:Q48)</f>
        <v>336</v>
      </c>
    </row>
    <row r="45" spans="1:17" ht="45" customHeight="1" x14ac:dyDescent="0.25">
      <c r="A45" s="39" t="s">
        <v>24</v>
      </c>
      <c r="B45" s="39" t="s">
        <v>104</v>
      </c>
      <c r="C45" s="48" t="s">
        <v>71</v>
      </c>
      <c r="D45" s="38">
        <f>SUM(E45:F45)</f>
        <v>180</v>
      </c>
      <c r="E45" s="35">
        <f>P45+N45</f>
        <v>0</v>
      </c>
      <c r="F45" s="38">
        <f>Q45+O45</f>
        <v>180</v>
      </c>
      <c r="G45" s="40">
        <v>24</v>
      </c>
      <c r="H45" s="39">
        <v>6</v>
      </c>
      <c r="I45" s="39">
        <v>6</v>
      </c>
      <c r="J45" s="35">
        <v>0</v>
      </c>
      <c r="K45" s="38">
        <v>0</v>
      </c>
      <c r="L45" s="35">
        <v>0</v>
      </c>
      <c r="M45" s="38">
        <v>0</v>
      </c>
      <c r="N45" s="35">
        <v>0</v>
      </c>
      <c r="O45" s="38">
        <v>36</v>
      </c>
      <c r="P45" s="35">
        <v>0</v>
      </c>
      <c r="Q45" s="38">
        <v>144</v>
      </c>
    </row>
    <row r="46" spans="1:17" s="63" customFormat="1" ht="15.75" customHeight="1" x14ac:dyDescent="0.25">
      <c r="A46" s="100" t="s">
        <v>92</v>
      </c>
      <c r="B46" s="59" t="s">
        <v>19</v>
      </c>
      <c r="C46" s="59" t="s">
        <v>111</v>
      </c>
      <c r="D46" s="59">
        <f>F46</f>
        <v>72</v>
      </c>
      <c r="E46" s="47">
        <v>0</v>
      </c>
      <c r="F46" s="59">
        <f>Q46+O46</f>
        <v>72</v>
      </c>
      <c r="G46" s="57">
        <v>0</v>
      </c>
      <c r="H46" s="59">
        <v>0</v>
      </c>
      <c r="I46" s="59">
        <v>0</v>
      </c>
      <c r="J46" s="47">
        <v>0</v>
      </c>
      <c r="K46" s="59">
        <v>0</v>
      </c>
      <c r="L46" s="47">
        <v>0</v>
      </c>
      <c r="M46" s="59">
        <v>0</v>
      </c>
      <c r="N46" s="47">
        <v>0</v>
      </c>
      <c r="O46" s="59">
        <v>0</v>
      </c>
      <c r="P46" s="47">
        <v>0</v>
      </c>
      <c r="Q46" s="59">
        <v>72</v>
      </c>
    </row>
    <row r="47" spans="1:17" s="63" customFormat="1" ht="41.25" customHeight="1" x14ac:dyDescent="0.25">
      <c r="A47" s="101"/>
      <c r="B47" s="60" t="s">
        <v>20</v>
      </c>
      <c r="C47" s="60" t="s">
        <v>111</v>
      </c>
      <c r="D47" s="60">
        <v>108</v>
      </c>
      <c r="E47" s="17">
        <v>0</v>
      </c>
      <c r="F47" s="60">
        <f>Q47+O47</f>
        <v>108</v>
      </c>
      <c r="G47" s="60">
        <v>0</v>
      </c>
      <c r="H47" s="60">
        <v>0</v>
      </c>
      <c r="I47" s="60">
        <v>0</v>
      </c>
      <c r="J47" s="17">
        <v>0</v>
      </c>
      <c r="K47" s="60">
        <v>0</v>
      </c>
      <c r="L47" s="17">
        <v>0</v>
      </c>
      <c r="M47" s="60">
        <v>0</v>
      </c>
      <c r="N47" s="17">
        <v>0</v>
      </c>
      <c r="O47" s="60">
        <v>0</v>
      </c>
      <c r="P47" s="17">
        <v>0</v>
      </c>
      <c r="Q47" s="60">
        <v>108</v>
      </c>
    </row>
    <row r="48" spans="1:17" ht="18.75" customHeight="1" x14ac:dyDescent="0.25">
      <c r="A48" s="20" t="s">
        <v>105</v>
      </c>
      <c r="B48" s="58" t="s">
        <v>72</v>
      </c>
      <c r="C48" s="19" t="s">
        <v>71</v>
      </c>
      <c r="D48" s="20">
        <f>F48</f>
        <v>12</v>
      </c>
      <c r="E48" s="47">
        <v>0</v>
      </c>
      <c r="F48" s="20">
        <f>Q48</f>
        <v>12</v>
      </c>
      <c r="G48" s="20">
        <v>0</v>
      </c>
      <c r="H48" s="20">
        <v>6</v>
      </c>
      <c r="I48" s="20">
        <v>6</v>
      </c>
      <c r="J48" s="35">
        <v>0</v>
      </c>
      <c r="K48" s="20">
        <v>0</v>
      </c>
      <c r="L48" s="35">
        <v>0</v>
      </c>
      <c r="M48" s="20">
        <v>0</v>
      </c>
      <c r="N48" s="35">
        <v>0</v>
      </c>
      <c r="O48" s="20">
        <v>0</v>
      </c>
      <c r="P48" s="35">
        <v>0</v>
      </c>
      <c r="Q48" s="20">
        <v>12</v>
      </c>
    </row>
    <row r="49" spans="1:17" ht="18.75" customHeight="1" x14ac:dyDescent="0.25">
      <c r="A49" s="22" t="s">
        <v>26</v>
      </c>
      <c r="B49" s="22" t="s">
        <v>27</v>
      </c>
      <c r="C49" s="21"/>
      <c r="D49" s="21">
        <f>F49</f>
        <v>36</v>
      </c>
      <c r="E49" s="25">
        <v>0</v>
      </c>
      <c r="F49" s="21">
        <f>Q49</f>
        <v>36</v>
      </c>
      <c r="G49" s="21">
        <v>0</v>
      </c>
      <c r="H49" s="21">
        <v>0</v>
      </c>
      <c r="I49" s="21">
        <v>0</v>
      </c>
      <c r="J49" s="25">
        <v>0</v>
      </c>
      <c r="K49" s="21">
        <v>0</v>
      </c>
      <c r="L49" s="25">
        <v>0</v>
      </c>
      <c r="M49" s="21">
        <v>0</v>
      </c>
      <c r="N49" s="25">
        <v>0</v>
      </c>
      <c r="O49" s="21">
        <v>0</v>
      </c>
      <c r="P49" s="25">
        <v>0</v>
      </c>
      <c r="Q49" s="21">
        <v>36</v>
      </c>
    </row>
    <row r="50" spans="1:17" ht="14.25" customHeight="1" x14ac:dyDescent="0.25">
      <c r="A50" s="106" t="s">
        <v>25</v>
      </c>
      <c r="B50" s="107"/>
      <c r="C50" s="43" t="s">
        <v>116</v>
      </c>
      <c r="D50" s="33">
        <f>D49+D33+D27+D10</f>
        <v>2952</v>
      </c>
      <c r="E50" s="18">
        <f>E49+E33+E27+E10</f>
        <v>0</v>
      </c>
      <c r="F50" s="37">
        <f>F49+F33+F27+F10</f>
        <v>2952</v>
      </c>
      <c r="G50" s="33">
        <f>G33+G27+G10</f>
        <v>513</v>
      </c>
      <c r="H50" s="37">
        <f>H33+H27+H10</f>
        <v>84</v>
      </c>
      <c r="I50" s="37">
        <f>I33+I27+I10</f>
        <v>60</v>
      </c>
      <c r="J50" s="18">
        <f>J10</f>
        <v>0</v>
      </c>
      <c r="K50" s="33">
        <f>K10</f>
        <v>612</v>
      </c>
      <c r="L50" s="18">
        <f>SUM(L10)</f>
        <v>0</v>
      </c>
      <c r="M50" s="33">
        <f>M10</f>
        <v>864</v>
      </c>
      <c r="N50" s="18">
        <f>N33+N27</f>
        <v>0</v>
      </c>
      <c r="O50" s="33">
        <f>O33+O27</f>
        <v>612</v>
      </c>
      <c r="P50" s="18">
        <f>P33+P27</f>
        <v>0</v>
      </c>
      <c r="Q50" s="33">
        <f>Q49+Q33+Q27</f>
        <v>864</v>
      </c>
    </row>
    <row r="51" spans="1:17" ht="21" customHeight="1" x14ac:dyDescent="0.25">
      <c r="A51" s="108" t="s">
        <v>108</v>
      </c>
      <c r="B51" s="108"/>
      <c r="C51" s="108"/>
      <c r="D51" s="108"/>
      <c r="E51" s="108"/>
      <c r="F51" s="108"/>
      <c r="G51" s="109" t="s">
        <v>32</v>
      </c>
      <c r="H51" s="104" t="s">
        <v>117</v>
      </c>
      <c r="I51" s="105"/>
      <c r="J51" s="102">
        <v>612</v>
      </c>
      <c r="K51" s="103"/>
      <c r="L51" s="102">
        <v>864</v>
      </c>
      <c r="M51" s="103"/>
      <c r="N51" s="102">
        <f>O50-N52-N53</f>
        <v>504</v>
      </c>
      <c r="O51" s="103"/>
      <c r="P51" s="102">
        <f>Q50-P52-P53-Q49</f>
        <v>360</v>
      </c>
      <c r="Q51" s="103"/>
    </row>
    <row r="52" spans="1:17" ht="26.25" customHeight="1" x14ac:dyDescent="0.25">
      <c r="A52" s="108"/>
      <c r="B52" s="108"/>
      <c r="C52" s="108"/>
      <c r="D52" s="108"/>
      <c r="E52" s="108"/>
      <c r="F52" s="108"/>
      <c r="G52" s="109"/>
      <c r="H52" s="104" t="s">
        <v>106</v>
      </c>
      <c r="I52" s="105"/>
      <c r="J52" s="102">
        <v>0</v>
      </c>
      <c r="K52" s="103"/>
      <c r="L52" s="102">
        <v>0</v>
      </c>
      <c r="M52" s="103"/>
      <c r="N52" s="102">
        <f>O46+O41+O36</f>
        <v>108</v>
      </c>
      <c r="O52" s="103"/>
      <c r="P52" s="102">
        <f>Q46+Q41+Q36</f>
        <v>144</v>
      </c>
      <c r="Q52" s="103"/>
    </row>
    <row r="53" spans="1:17" ht="33.75" customHeight="1" x14ac:dyDescent="0.25">
      <c r="A53" s="108"/>
      <c r="B53" s="108"/>
      <c r="C53" s="108"/>
      <c r="D53" s="108"/>
      <c r="E53" s="108"/>
      <c r="F53" s="108"/>
      <c r="G53" s="109"/>
      <c r="H53" s="104" t="s">
        <v>91</v>
      </c>
      <c r="I53" s="105"/>
      <c r="J53" s="102">
        <v>0</v>
      </c>
      <c r="K53" s="103"/>
      <c r="L53" s="102">
        <v>0</v>
      </c>
      <c r="M53" s="103"/>
      <c r="N53" s="102">
        <f>O47+O42+O37</f>
        <v>0</v>
      </c>
      <c r="O53" s="103"/>
      <c r="P53" s="102">
        <f>Q47+Q42+Q37</f>
        <v>324</v>
      </c>
      <c r="Q53" s="103"/>
    </row>
    <row r="54" spans="1:17" ht="15.75" customHeight="1" x14ac:dyDescent="0.25">
      <c r="A54" s="108"/>
      <c r="B54" s="108"/>
      <c r="C54" s="108"/>
      <c r="D54" s="108"/>
      <c r="E54" s="108"/>
      <c r="F54" s="108"/>
      <c r="G54" s="109"/>
      <c r="H54" s="104" t="s">
        <v>107</v>
      </c>
      <c r="I54" s="105"/>
      <c r="J54" s="102">
        <v>1</v>
      </c>
      <c r="K54" s="103"/>
      <c r="L54" s="102">
        <v>8</v>
      </c>
      <c r="M54" s="103"/>
      <c r="N54" s="102">
        <v>4</v>
      </c>
      <c r="O54" s="103"/>
      <c r="P54" s="102">
        <v>6</v>
      </c>
      <c r="Q54" s="103"/>
    </row>
    <row r="55" spans="1:17" ht="16.5" customHeight="1" x14ac:dyDescent="0.25">
      <c r="A55" s="108"/>
      <c r="B55" s="108"/>
      <c r="C55" s="108"/>
      <c r="D55" s="108"/>
      <c r="E55" s="108"/>
      <c r="F55" s="108"/>
      <c r="G55" s="109"/>
      <c r="H55" s="104" t="s">
        <v>64</v>
      </c>
      <c r="I55" s="105"/>
      <c r="J55" s="102">
        <v>0</v>
      </c>
      <c r="K55" s="103"/>
      <c r="L55" s="102">
        <v>3</v>
      </c>
      <c r="M55" s="103"/>
      <c r="N55" s="102">
        <v>1</v>
      </c>
      <c r="O55" s="103"/>
      <c r="P55" s="102">
        <v>5</v>
      </c>
      <c r="Q55" s="103"/>
    </row>
  </sheetData>
  <mergeCells count="50">
    <mergeCell ref="N55:O55"/>
    <mergeCell ref="P55:Q55"/>
    <mergeCell ref="L55:M55"/>
    <mergeCell ref="L54:M54"/>
    <mergeCell ref="D2:Q2"/>
    <mergeCell ref="J4:Q4"/>
    <mergeCell ref="H6:H8"/>
    <mergeCell ref="I6:I8"/>
    <mergeCell ref="F5:F8"/>
    <mergeCell ref="G6:G8"/>
    <mergeCell ref="G5:I5"/>
    <mergeCell ref="N53:O53"/>
    <mergeCell ref="J54:K54"/>
    <mergeCell ref="N5:Q5"/>
    <mergeCell ref="N6:O7"/>
    <mergeCell ref="P6:Q7"/>
    <mergeCell ref="J5:M5"/>
    <mergeCell ref="J6:K7"/>
    <mergeCell ref="L6:M7"/>
    <mergeCell ref="A41:A42"/>
    <mergeCell ref="A36:A37"/>
    <mergeCell ref="A4:A8"/>
    <mergeCell ref="B4:B8"/>
    <mergeCell ref="C4:C8"/>
    <mergeCell ref="D5:D8"/>
    <mergeCell ref="E5:E8"/>
    <mergeCell ref="D4:I4"/>
    <mergeCell ref="P54:Q54"/>
    <mergeCell ref="N54:O54"/>
    <mergeCell ref="J51:K51"/>
    <mergeCell ref="J52:K52"/>
    <mergeCell ref="P51:Q51"/>
    <mergeCell ref="L51:M51"/>
    <mergeCell ref="L52:M52"/>
    <mergeCell ref="L53:M53"/>
    <mergeCell ref="N51:O51"/>
    <mergeCell ref="N52:O52"/>
    <mergeCell ref="J53:K53"/>
    <mergeCell ref="P52:Q52"/>
    <mergeCell ref="P53:Q53"/>
    <mergeCell ref="A46:A47"/>
    <mergeCell ref="J55:K55"/>
    <mergeCell ref="H51:I51"/>
    <mergeCell ref="H52:I52"/>
    <mergeCell ref="H53:I53"/>
    <mergeCell ref="H55:I55"/>
    <mergeCell ref="H54:I54"/>
    <mergeCell ref="A50:B50"/>
    <mergeCell ref="A51:F55"/>
    <mergeCell ref="G51:G5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3"/>
  <sheetViews>
    <sheetView topLeftCell="A19" workbookViewId="0">
      <selection activeCell="I66" sqref="I66"/>
    </sheetView>
  </sheetViews>
  <sheetFormatPr defaultRowHeight="15" x14ac:dyDescent="0.25"/>
  <sheetData>
    <row r="2" spans="1:9" ht="15.75" x14ac:dyDescent="0.25">
      <c r="B2" s="92" t="s">
        <v>42</v>
      </c>
      <c r="C2" s="92"/>
      <c r="D2" s="92"/>
      <c r="E2" s="92"/>
      <c r="F2" s="92"/>
      <c r="G2" s="92"/>
      <c r="H2" s="92"/>
      <c r="I2" s="92"/>
    </row>
    <row r="3" spans="1:9" ht="15.75" x14ac:dyDescent="0.25">
      <c r="B3" s="10"/>
      <c r="C3" s="10"/>
      <c r="D3" s="10"/>
      <c r="E3" s="10"/>
      <c r="F3" s="10"/>
      <c r="G3" s="10"/>
      <c r="H3" s="10"/>
      <c r="I3" s="10"/>
    </row>
    <row r="4" spans="1:9" x14ac:dyDescent="0.25">
      <c r="A4" s="130" t="s">
        <v>124</v>
      </c>
      <c r="B4" s="130"/>
      <c r="C4" s="130"/>
      <c r="D4" s="130"/>
      <c r="E4" s="130"/>
      <c r="F4" s="130"/>
      <c r="G4" s="130"/>
      <c r="H4" s="130"/>
      <c r="I4" s="130"/>
    </row>
    <row r="5" spans="1:9" x14ac:dyDescent="0.25">
      <c r="A5" s="130"/>
      <c r="B5" s="130"/>
      <c r="C5" s="130"/>
      <c r="D5" s="130"/>
      <c r="E5" s="130"/>
      <c r="F5" s="130"/>
      <c r="G5" s="130"/>
      <c r="H5" s="130"/>
      <c r="I5" s="130"/>
    </row>
    <row r="6" spans="1:9" x14ac:dyDescent="0.25">
      <c r="A6" s="130"/>
      <c r="B6" s="130"/>
      <c r="C6" s="130"/>
      <c r="D6" s="130"/>
      <c r="E6" s="130"/>
      <c r="F6" s="130"/>
      <c r="G6" s="130"/>
      <c r="H6" s="130"/>
      <c r="I6" s="130"/>
    </row>
    <row r="7" spans="1:9" x14ac:dyDescent="0.25">
      <c r="A7" s="130"/>
      <c r="B7" s="130"/>
      <c r="C7" s="130"/>
      <c r="D7" s="130"/>
      <c r="E7" s="130"/>
      <c r="F7" s="130"/>
      <c r="G7" s="130"/>
      <c r="H7" s="130"/>
      <c r="I7" s="130"/>
    </row>
    <row r="8" spans="1:9" x14ac:dyDescent="0.25">
      <c r="A8" s="130"/>
      <c r="B8" s="130"/>
      <c r="C8" s="130"/>
      <c r="D8" s="130"/>
      <c r="E8" s="130"/>
      <c r="F8" s="130"/>
      <c r="G8" s="130"/>
      <c r="H8" s="130"/>
      <c r="I8" s="130"/>
    </row>
    <row r="9" spans="1:9" x14ac:dyDescent="0.25">
      <c r="A9" s="130"/>
      <c r="B9" s="130"/>
      <c r="C9" s="130"/>
      <c r="D9" s="130"/>
      <c r="E9" s="130"/>
      <c r="F9" s="130"/>
      <c r="G9" s="130"/>
      <c r="H9" s="130"/>
      <c r="I9" s="130"/>
    </row>
    <row r="10" spans="1:9" x14ac:dyDescent="0.25">
      <c r="A10" s="130"/>
      <c r="B10" s="130"/>
      <c r="C10" s="130"/>
      <c r="D10" s="130"/>
      <c r="E10" s="130"/>
      <c r="F10" s="130"/>
      <c r="G10" s="130"/>
      <c r="H10" s="130"/>
      <c r="I10" s="130"/>
    </row>
    <row r="11" spans="1:9" x14ac:dyDescent="0.25">
      <c r="A11" s="130"/>
      <c r="B11" s="130"/>
      <c r="C11" s="130"/>
      <c r="D11" s="130"/>
      <c r="E11" s="130"/>
      <c r="F11" s="130"/>
      <c r="G11" s="130"/>
      <c r="H11" s="130"/>
      <c r="I11" s="130"/>
    </row>
    <row r="12" spans="1:9" x14ac:dyDescent="0.25">
      <c r="A12" s="130"/>
      <c r="B12" s="130"/>
      <c r="C12" s="130"/>
      <c r="D12" s="130"/>
      <c r="E12" s="130"/>
      <c r="F12" s="130"/>
      <c r="G12" s="130"/>
      <c r="H12" s="130"/>
      <c r="I12" s="130"/>
    </row>
    <row r="13" spans="1:9" x14ac:dyDescent="0.25">
      <c r="A13" s="130"/>
      <c r="B13" s="130"/>
      <c r="C13" s="130"/>
      <c r="D13" s="130"/>
      <c r="E13" s="130"/>
      <c r="F13" s="130"/>
      <c r="G13" s="130"/>
      <c r="H13" s="130"/>
      <c r="I13" s="130"/>
    </row>
    <row r="14" spans="1:9" x14ac:dyDescent="0.25">
      <c r="A14" s="130"/>
      <c r="B14" s="130"/>
      <c r="C14" s="130"/>
      <c r="D14" s="130"/>
      <c r="E14" s="130"/>
      <c r="F14" s="130"/>
      <c r="G14" s="130"/>
      <c r="H14" s="130"/>
      <c r="I14" s="130"/>
    </row>
    <row r="15" spans="1:9" x14ac:dyDescent="0.25">
      <c r="A15" s="130"/>
      <c r="B15" s="130"/>
      <c r="C15" s="130"/>
      <c r="D15" s="130"/>
      <c r="E15" s="130"/>
      <c r="F15" s="130"/>
      <c r="G15" s="130"/>
      <c r="H15" s="130"/>
      <c r="I15" s="130"/>
    </row>
    <row r="16" spans="1:9" x14ac:dyDescent="0.25">
      <c r="A16" s="130"/>
      <c r="B16" s="130"/>
      <c r="C16" s="130"/>
      <c r="D16" s="130"/>
      <c r="E16" s="130"/>
      <c r="F16" s="130"/>
      <c r="G16" s="130"/>
      <c r="H16" s="130"/>
      <c r="I16" s="130"/>
    </row>
    <row r="17" spans="1:9" x14ac:dyDescent="0.25">
      <c r="A17" s="130"/>
      <c r="B17" s="130"/>
      <c r="C17" s="130"/>
      <c r="D17" s="130"/>
      <c r="E17" s="130"/>
      <c r="F17" s="130"/>
      <c r="G17" s="130"/>
      <c r="H17" s="130"/>
      <c r="I17" s="130"/>
    </row>
    <row r="18" spans="1:9" x14ac:dyDescent="0.25">
      <c r="A18" s="130"/>
      <c r="B18" s="130"/>
      <c r="C18" s="130"/>
      <c r="D18" s="130"/>
      <c r="E18" s="130"/>
      <c r="F18" s="130"/>
      <c r="G18" s="130"/>
      <c r="H18" s="130"/>
      <c r="I18" s="130"/>
    </row>
    <row r="19" spans="1:9" x14ac:dyDescent="0.25">
      <c r="A19" s="130"/>
      <c r="B19" s="130"/>
      <c r="C19" s="130"/>
      <c r="D19" s="130"/>
      <c r="E19" s="130"/>
      <c r="F19" s="130"/>
      <c r="G19" s="130"/>
      <c r="H19" s="130"/>
      <c r="I19" s="130"/>
    </row>
    <row r="20" spans="1:9" x14ac:dyDescent="0.25">
      <c r="A20" s="130"/>
      <c r="B20" s="130"/>
      <c r="C20" s="130"/>
      <c r="D20" s="130"/>
      <c r="E20" s="130"/>
      <c r="F20" s="130"/>
      <c r="G20" s="130"/>
      <c r="H20" s="130"/>
      <c r="I20" s="130"/>
    </row>
    <row r="21" spans="1:9" x14ac:dyDescent="0.25">
      <c r="A21" s="130"/>
      <c r="B21" s="130"/>
      <c r="C21" s="130"/>
      <c r="D21" s="130"/>
      <c r="E21" s="130"/>
      <c r="F21" s="130"/>
      <c r="G21" s="130"/>
      <c r="H21" s="130"/>
      <c r="I21" s="130"/>
    </row>
    <row r="22" spans="1:9" x14ac:dyDescent="0.25">
      <c r="A22" s="130"/>
      <c r="B22" s="130"/>
      <c r="C22" s="130"/>
      <c r="D22" s="130"/>
      <c r="E22" s="130"/>
      <c r="F22" s="130"/>
      <c r="G22" s="130"/>
      <c r="H22" s="130"/>
      <c r="I22" s="130"/>
    </row>
    <row r="23" spans="1:9" x14ac:dyDescent="0.25">
      <c r="A23" s="130"/>
      <c r="B23" s="130"/>
      <c r="C23" s="130"/>
      <c r="D23" s="130"/>
      <c r="E23" s="130"/>
      <c r="F23" s="130"/>
      <c r="G23" s="130"/>
      <c r="H23" s="130"/>
      <c r="I23" s="130"/>
    </row>
    <row r="24" spans="1:9" x14ac:dyDescent="0.25">
      <c r="A24" s="130"/>
      <c r="B24" s="130"/>
      <c r="C24" s="130"/>
      <c r="D24" s="130"/>
      <c r="E24" s="130"/>
      <c r="F24" s="130"/>
      <c r="G24" s="130"/>
      <c r="H24" s="130"/>
      <c r="I24" s="130"/>
    </row>
    <row r="25" spans="1:9" x14ac:dyDescent="0.25">
      <c r="A25" s="130"/>
      <c r="B25" s="130"/>
      <c r="C25" s="130"/>
      <c r="D25" s="130"/>
      <c r="E25" s="130"/>
      <c r="F25" s="130"/>
      <c r="G25" s="130"/>
      <c r="H25" s="130"/>
      <c r="I25" s="130"/>
    </row>
    <row r="26" spans="1:9" x14ac:dyDescent="0.25">
      <c r="A26" s="130"/>
      <c r="B26" s="130"/>
      <c r="C26" s="130"/>
      <c r="D26" s="130"/>
      <c r="E26" s="130"/>
      <c r="F26" s="130"/>
      <c r="G26" s="130"/>
      <c r="H26" s="130"/>
      <c r="I26" s="130"/>
    </row>
    <row r="27" spans="1:9" x14ac:dyDescent="0.25">
      <c r="A27" s="130"/>
      <c r="B27" s="130"/>
      <c r="C27" s="130"/>
      <c r="D27" s="130"/>
      <c r="E27" s="130"/>
      <c r="F27" s="130"/>
      <c r="G27" s="130"/>
      <c r="H27" s="130"/>
      <c r="I27" s="130"/>
    </row>
    <row r="28" spans="1:9" x14ac:dyDescent="0.25">
      <c r="A28" s="130"/>
      <c r="B28" s="130"/>
      <c r="C28" s="130"/>
      <c r="D28" s="130"/>
      <c r="E28" s="130"/>
      <c r="F28" s="130"/>
      <c r="G28" s="130"/>
      <c r="H28" s="130"/>
      <c r="I28" s="130"/>
    </row>
    <row r="29" spans="1:9" x14ac:dyDescent="0.25">
      <c r="A29" s="130"/>
      <c r="B29" s="130"/>
      <c r="C29" s="130"/>
      <c r="D29" s="130"/>
      <c r="E29" s="130"/>
      <c r="F29" s="130"/>
      <c r="G29" s="130"/>
      <c r="H29" s="130"/>
      <c r="I29" s="130"/>
    </row>
    <row r="30" spans="1:9" x14ac:dyDescent="0.25">
      <c r="A30" s="130"/>
      <c r="B30" s="130"/>
      <c r="C30" s="130"/>
      <c r="D30" s="130"/>
      <c r="E30" s="130"/>
      <c r="F30" s="130"/>
      <c r="G30" s="130"/>
      <c r="H30" s="130"/>
      <c r="I30" s="130"/>
    </row>
    <row r="31" spans="1:9" x14ac:dyDescent="0.25">
      <c r="A31" s="130"/>
      <c r="B31" s="130"/>
      <c r="C31" s="130"/>
      <c r="D31" s="130"/>
      <c r="E31" s="130"/>
      <c r="F31" s="130"/>
      <c r="G31" s="130"/>
      <c r="H31" s="130"/>
      <c r="I31" s="130"/>
    </row>
    <row r="32" spans="1:9" x14ac:dyDescent="0.25">
      <c r="A32" s="130"/>
      <c r="B32" s="130"/>
      <c r="C32" s="130"/>
      <c r="D32" s="130"/>
      <c r="E32" s="130"/>
      <c r="F32" s="130"/>
      <c r="G32" s="130"/>
      <c r="H32" s="130"/>
      <c r="I32" s="130"/>
    </row>
    <row r="33" spans="1:9" x14ac:dyDescent="0.25">
      <c r="A33" s="130"/>
      <c r="B33" s="130"/>
      <c r="C33" s="130"/>
      <c r="D33" s="130"/>
      <c r="E33" s="130"/>
      <c r="F33" s="130"/>
      <c r="G33" s="130"/>
      <c r="H33" s="130"/>
      <c r="I33" s="130"/>
    </row>
    <row r="34" spans="1:9" x14ac:dyDescent="0.25">
      <c r="A34" s="130"/>
      <c r="B34" s="130"/>
      <c r="C34" s="130"/>
      <c r="D34" s="130"/>
      <c r="E34" s="130"/>
      <c r="F34" s="130"/>
      <c r="G34" s="130"/>
      <c r="H34" s="130"/>
      <c r="I34" s="130"/>
    </row>
    <row r="35" spans="1:9" x14ac:dyDescent="0.25">
      <c r="A35" s="130"/>
      <c r="B35" s="130"/>
      <c r="C35" s="130"/>
      <c r="D35" s="130"/>
      <c r="E35" s="130"/>
      <c r="F35" s="130"/>
      <c r="G35" s="130"/>
      <c r="H35" s="130"/>
      <c r="I35" s="130"/>
    </row>
    <row r="36" spans="1:9" x14ac:dyDescent="0.25">
      <c r="A36" s="130"/>
      <c r="B36" s="130"/>
      <c r="C36" s="130"/>
      <c r="D36" s="130"/>
      <c r="E36" s="130"/>
      <c r="F36" s="130"/>
      <c r="G36" s="130"/>
      <c r="H36" s="130"/>
      <c r="I36" s="130"/>
    </row>
    <row r="37" spans="1:9" x14ac:dyDescent="0.25">
      <c r="A37" s="130"/>
      <c r="B37" s="130"/>
      <c r="C37" s="130"/>
      <c r="D37" s="130"/>
      <c r="E37" s="130"/>
      <c r="F37" s="130"/>
      <c r="G37" s="130"/>
      <c r="H37" s="130"/>
      <c r="I37" s="130"/>
    </row>
    <row r="38" spans="1:9" x14ac:dyDescent="0.25">
      <c r="A38" s="130"/>
      <c r="B38" s="130"/>
      <c r="C38" s="130"/>
      <c r="D38" s="130"/>
      <c r="E38" s="130"/>
      <c r="F38" s="130"/>
      <c r="G38" s="130"/>
      <c r="H38" s="130"/>
      <c r="I38" s="130"/>
    </row>
    <row r="39" spans="1:9" x14ac:dyDescent="0.25">
      <c r="A39" s="130"/>
      <c r="B39" s="130"/>
      <c r="C39" s="130"/>
      <c r="D39" s="130"/>
      <c r="E39" s="130"/>
      <c r="F39" s="130"/>
      <c r="G39" s="130"/>
      <c r="H39" s="130"/>
      <c r="I39" s="130"/>
    </row>
    <row r="40" spans="1:9" x14ac:dyDescent="0.25">
      <c r="A40" s="130"/>
      <c r="B40" s="130"/>
      <c r="C40" s="130"/>
      <c r="D40" s="130"/>
      <c r="E40" s="130"/>
      <c r="F40" s="130"/>
      <c r="G40" s="130"/>
      <c r="H40" s="130"/>
      <c r="I40" s="130"/>
    </row>
    <row r="41" spans="1:9" x14ac:dyDescent="0.25">
      <c r="A41" s="130"/>
      <c r="B41" s="130"/>
      <c r="C41" s="130"/>
      <c r="D41" s="130"/>
      <c r="E41" s="130"/>
      <c r="F41" s="130"/>
      <c r="G41" s="130"/>
      <c r="H41" s="130"/>
      <c r="I41" s="130"/>
    </row>
    <row r="42" spans="1:9" x14ac:dyDescent="0.25">
      <c r="A42" s="130"/>
      <c r="B42" s="130"/>
      <c r="C42" s="130"/>
      <c r="D42" s="130"/>
      <c r="E42" s="130"/>
      <c r="F42" s="130"/>
      <c r="G42" s="130"/>
      <c r="H42" s="130"/>
      <c r="I42" s="130"/>
    </row>
    <row r="43" spans="1:9" x14ac:dyDescent="0.25">
      <c r="A43" s="130"/>
      <c r="B43" s="130"/>
      <c r="C43" s="130"/>
      <c r="D43" s="130"/>
      <c r="E43" s="130"/>
      <c r="F43" s="130"/>
      <c r="G43" s="130"/>
      <c r="H43" s="130"/>
      <c r="I43" s="130"/>
    </row>
    <row r="44" spans="1:9" x14ac:dyDescent="0.25">
      <c r="A44" s="130"/>
      <c r="B44" s="130"/>
      <c r="C44" s="130"/>
      <c r="D44" s="130"/>
      <c r="E44" s="130"/>
      <c r="F44" s="130"/>
      <c r="G44" s="130"/>
      <c r="H44" s="130"/>
      <c r="I44" s="130"/>
    </row>
    <row r="45" spans="1:9" x14ac:dyDescent="0.25">
      <c r="A45" s="130"/>
      <c r="B45" s="130"/>
      <c r="C45" s="130"/>
      <c r="D45" s="130"/>
      <c r="E45" s="130"/>
      <c r="F45" s="130"/>
      <c r="G45" s="130"/>
      <c r="H45" s="130"/>
      <c r="I45" s="130"/>
    </row>
    <row r="46" spans="1:9" x14ac:dyDescent="0.25">
      <c r="A46" s="130"/>
      <c r="B46" s="130"/>
      <c r="C46" s="130"/>
      <c r="D46" s="130"/>
      <c r="E46" s="130"/>
      <c r="F46" s="130"/>
      <c r="G46" s="130"/>
      <c r="H46" s="130"/>
      <c r="I46" s="130"/>
    </row>
    <row r="47" spans="1:9" x14ac:dyDescent="0.25">
      <c r="A47" s="130"/>
      <c r="B47" s="130"/>
      <c r="C47" s="130"/>
      <c r="D47" s="130"/>
      <c r="E47" s="130"/>
      <c r="F47" s="130"/>
      <c r="G47" s="130"/>
      <c r="H47" s="130"/>
      <c r="I47" s="130"/>
    </row>
    <row r="48" spans="1:9" x14ac:dyDescent="0.25">
      <c r="A48" s="130"/>
      <c r="B48" s="130"/>
      <c r="C48" s="130"/>
      <c r="D48" s="130"/>
      <c r="E48" s="130"/>
      <c r="F48" s="130"/>
      <c r="G48" s="130"/>
      <c r="H48" s="130"/>
      <c r="I48" s="130"/>
    </row>
    <row r="49" spans="1:9" x14ac:dyDescent="0.25">
      <c r="A49" s="130"/>
      <c r="B49" s="130"/>
      <c r="C49" s="130"/>
      <c r="D49" s="130"/>
      <c r="E49" s="130"/>
      <c r="F49" s="130"/>
      <c r="G49" s="130"/>
      <c r="H49" s="130"/>
      <c r="I49" s="130"/>
    </row>
    <row r="50" spans="1:9" x14ac:dyDescent="0.25">
      <c r="A50" s="130"/>
      <c r="B50" s="130"/>
      <c r="C50" s="130"/>
      <c r="D50" s="130"/>
      <c r="E50" s="130"/>
      <c r="F50" s="130"/>
      <c r="G50" s="130"/>
      <c r="H50" s="130"/>
      <c r="I50" s="130"/>
    </row>
    <row r="51" spans="1:9" x14ac:dyDescent="0.25">
      <c r="A51" s="130"/>
      <c r="B51" s="130"/>
      <c r="C51" s="130"/>
      <c r="D51" s="130"/>
      <c r="E51" s="130"/>
      <c r="F51" s="130"/>
      <c r="G51" s="130"/>
      <c r="H51" s="130"/>
      <c r="I51" s="130"/>
    </row>
    <row r="52" spans="1:9" x14ac:dyDescent="0.25">
      <c r="A52" s="130"/>
      <c r="B52" s="130"/>
      <c r="C52" s="130"/>
      <c r="D52" s="130"/>
      <c r="E52" s="130"/>
      <c r="F52" s="130"/>
      <c r="G52" s="130"/>
      <c r="H52" s="130"/>
      <c r="I52" s="130"/>
    </row>
    <row r="53" spans="1:9" x14ac:dyDescent="0.25">
      <c r="A53" s="130"/>
      <c r="B53" s="130"/>
      <c r="C53" s="130"/>
      <c r="D53" s="130"/>
      <c r="E53" s="130"/>
      <c r="F53" s="130"/>
      <c r="G53" s="130"/>
      <c r="H53" s="130"/>
      <c r="I53" s="130"/>
    </row>
    <row r="54" spans="1:9" x14ac:dyDescent="0.25">
      <c r="A54" s="130"/>
      <c r="B54" s="130"/>
      <c r="C54" s="130"/>
      <c r="D54" s="130"/>
      <c r="E54" s="130"/>
      <c r="F54" s="130"/>
      <c r="G54" s="130"/>
      <c r="H54" s="130"/>
      <c r="I54" s="130"/>
    </row>
    <row r="55" spans="1:9" x14ac:dyDescent="0.2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x14ac:dyDescent="0.2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x14ac:dyDescent="0.2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x14ac:dyDescent="0.2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x14ac:dyDescent="0.2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x14ac:dyDescent="0.2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x14ac:dyDescent="0.2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x14ac:dyDescent="0.25">
      <c r="A62" s="130"/>
      <c r="B62" s="130"/>
      <c r="C62" s="130"/>
      <c r="D62" s="130"/>
      <c r="E62" s="130"/>
      <c r="F62" s="130"/>
      <c r="G62" s="130"/>
      <c r="H62" s="130"/>
      <c r="I62" s="130"/>
    </row>
    <row r="63" spans="1:9" x14ac:dyDescent="0.25">
      <c r="A63" s="130"/>
      <c r="B63" s="130"/>
      <c r="C63" s="130"/>
      <c r="D63" s="130"/>
      <c r="E63" s="130"/>
      <c r="F63" s="130"/>
      <c r="G63" s="130"/>
      <c r="H63" s="130"/>
      <c r="I63" s="130"/>
    </row>
  </sheetData>
  <mergeCells count="2">
    <mergeCell ref="B2:I2"/>
    <mergeCell ref="A4:I6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67"/>
  <sheetViews>
    <sheetView topLeftCell="B75" zoomScale="98" zoomScaleNormal="98" workbookViewId="0">
      <selection activeCell="C67" sqref="C67"/>
    </sheetView>
  </sheetViews>
  <sheetFormatPr defaultRowHeight="15" x14ac:dyDescent="0.25"/>
  <cols>
    <col min="2" max="2" width="27.140625" customWidth="1"/>
    <col min="3" max="3" width="12.140625" customWidth="1"/>
    <col min="4" max="4" width="10.42578125" customWidth="1"/>
    <col min="5" max="5" width="11.85546875" customWidth="1"/>
    <col min="6" max="6" width="11.42578125" customWidth="1"/>
    <col min="7" max="7" width="11.28515625" customWidth="1"/>
    <col min="8" max="8" width="14.5703125" customWidth="1"/>
    <col min="9" max="9" width="5" customWidth="1"/>
    <col min="10" max="10" width="5.7109375" customWidth="1"/>
    <col min="11" max="11" width="4.5703125" customWidth="1"/>
    <col min="12" max="12" width="5.42578125" customWidth="1"/>
    <col min="13" max="13" width="5.140625" customWidth="1"/>
    <col min="14" max="14" width="5.85546875" customWidth="1"/>
    <col min="15" max="15" width="5.42578125" customWidth="1"/>
    <col min="16" max="16" width="3.85546875" customWidth="1"/>
    <col min="17" max="17" width="4.7109375" customWidth="1"/>
    <col min="18" max="18" width="5" customWidth="1"/>
    <col min="19" max="19" width="4.7109375" customWidth="1"/>
    <col min="20" max="20" width="5.140625" customWidth="1"/>
    <col min="21" max="21" width="5.85546875" customWidth="1"/>
  </cols>
  <sheetData>
    <row r="3" spans="1:21" ht="20.25" x14ac:dyDescent="0.25">
      <c r="A3" s="7"/>
      <c r="B3" s="7"/>
      <c r="C3" s="7"/>
      <c r="D3" s="126" t="s">
        <v>141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21" ht="20.25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21" ht="15" customHeight="1" x14ac:dyDescent="0.25">
      <c r="A5" s="117" t="s">
        <v>0</v>
      </c>
      <c r="B5" s="120" t="s">
        <v>1</v>
      </c>
      <c r="C5" s="123" t="s">
        <v>2</v>
      </c>
      <c r="D5" s="125" t="s">
        <v>3</v>
      </c>
      <c r="E5" s="104"/>
      <c r="F5" s="104"/>
      <c r="G5" s="104"/>
      <c r="H5" s="104"/>
      <c r="I5" s="105"/>
      <c r="J5" s="102" t="s">
        <v>86</v>
      </c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03"/>
    </row>
    <row r="6" spans="1:21" x14ac:dyDescent="0.25">
      <c r="A6" s="118"/>
      <c r="B6" s="121"/>
      <c r="C6" s="123"/>
      <c r="D6" s="123" t="s">
        <v>4</v>
      </c>
      <c r="E6" s="124" t="s">
        <v>5</v>
      </c>
      <c r="F6" s="120" t="s">
        <v>62</v>
      </c>
      <c r="G6" s="127" t="s">
        <v>6</v>
      </c>
      <c r="H6" s="128"/>
      <c r="I6" s="129"/>
      <c r="J6" s="110" t="s">
        <v>28</v>
      </c>
      <c r="K6" s="111"/>
      <c r="L6" s="111"/>
      <c r="M6" s="112"/>
      <c r="N6" s="110" t="s">
        <v>7</v>
      </c>
      <c r="O6" s="111"/>
      <c r="P6" s="111"/>
      <c r="Q6" s="112"/>
      <c r="R6" s="110" t="s">
        <v>130</v>
      </c>
      <c r="S6" s="111"/>
      <c r="T6" s="111"/>
      <c r="U6" s="112"/>
    </row>
    <row r="7" spans="1:21" x14ac:dyDescent="0.25">
      <c r="A7" s="118"/>
      <c r="B7" s="121"/>
      <c r="C7" s="123"/>
      <c r="D7" s="123"/>
      <c r="E7" s="124"/>
      <c r="F7" s="121"/>
      <c r="G7" s="120" t="s">
        <v>128</v>
      </c>
      <c r="H7" s="120" t="s">
        <v>63</v>
      </c>
      <c r="I7" s="120" t="s">
        <v>64</v>
      </c>
      <c r="J7" s="113" t="s">
        <v>121</v>
      </c>
      <c r="K7" s="114"/>
      <c r="L7" s="113" t="s">
        <v>95</v>
      </c>
      <c r="M7" s="114"/>
      <c r="N7" s="108" t="s">
        <v>96</v>
      </c>
      <c r="O7" s="108"/>
      <c r="P7" s="108" t="s">
        <v>122</v>
      </c>
      <c r="Q7" s="108"/>
      <c r="R7" s="108" t="s">
        <v>131</v>
      </c>
      <c r="S7" s="108"/>
      <c r="T7" s="108" t="s">
        <v>132</v>
      </c>
      <c r="U7" s="108"/>
    </row>
    <row r="8" spans="1:21" x14ac:dyDescent="0.25">
      <c r="A8" s="118"/>
      <c r="B8" s="121"/>
      <c r="C8" s="123"/>
      <c r="D8" s="123"/>
      <c r="E8" s="124"/>
      <c r="F8" s="121"/>
      <c r="G8" s="121"/>
      <c r="H8" s="121"/>
      <c r="I8" s="121"/>
      <c r="J8" s="115"/>
      <c r="K8" s="116"/>
      <c r="L8" s="115"/>
      <c r="M8" s="116"/>
      <c r="N8" s="108"/>
      <c r="O8" s="108"/>
      <c r="P8" s="108"/>
      <c r="Q8" s="108"/>
      <c r="R8" s="108"/>
      <c r="S8" s="108"/>
      <c r="T8" s="108"/>
      <c r="U8" s="108"/>
    </row>
    <row r="9" spans="1:21" ht="82.5" customHeight="1" x14ac:dyDescent="0.25">
      <c r="A9" s="119"/>
      <c r="B9" s="122"/>
      <c r="C9" s="123"/>
      <c r="D9" s="123"/>
      <c r="E9" s="124"/>
      <c r="F9" s="122"/>
      <c r="G9" s="122"/>
      <c r="H9" s="122"/>
      <c r="I9" s="122"/>
      <c r="J9" s="51" t="s">
        <v>46</v>
      </c>
      <c r="K9" s="52" t="s">
        <v>88</v>
      </c>
      <c r="L9" s="51" t="s">
        <v>46</v>
      </c>
      <c r="M9" s="52" t="s">
        <v>88</v>
      </c>
      <c r="N9" s="51" t="s">
        <v>46</v>
      </c>
      <c r="O9" s="52" t="s">
        <v>88</v>
      </c>
      <c r="P9" s="51" t="s">
        <v>46</v>
      </c>
      <c r="Q9" s="52" t="s">
        <v>88</v>
      </c>
      <c r="R9" s="51" t="s">
        <v>46</v>
      </c>
      <c r="S9" s="52" t="s">
        <v>88</v>
      </c>
      <c r="T9" s="51" t="s">
        <v>46</v>
      </c>
      <c r="U9" s="52" t="s">
        <v>88</v>
      </c>
    </row>
    <row r="10" spans="1:21" x14ac:dyDescent="0.25">
      <c r="A10" s="11">
        <v>1</v>
      </c>
      <c r="B10" s="11">
        <v>2</v>
      </c>
      <c r="C10" s="11">
        <v>3</v>
      </c>
      <c r="D10" s="11">
        <v>4</v>
      </c>
      <c r="E10" s="16">
        <v>5</v>
      </c>
      <c r="F10" s="11">
        <v>6</v>
      </c>
      <c r="G10" s="11">
        <v>7</v>
      </c>
      <c r="H10" s="11">
        <v>9</v>
      </c>
      <c r="I10" s="11">
        <v>10</v>
      </c>
      <c r="J10" s="16">
        <v>11</v>
      </c>
      <c r="K10" s="12">
        <v>12</v>
      </c>
      <c r="L10" s="16">
        <v>13</v>
      </c>
      <c r="M10" s="12">
        <v>14</v>
      </c>
      <c r="N10" s="16">
        <v>15</v>
      </c>
      <c r="O10" s="12">
        <v>16</v>
      </c>
      <c r="P10" s="16">
        <v>17</v>
      </c>
      <c r="Q10" s="12">
        <v>18</v>
      </c>
      <c r="R10" s="16">
        <v>15</v>
      </c>
      <c r="S10" s="12">
        <v>16</v>
      </c>
      <c r="T10" s="16">
        <v>17</v>
      </c>
      <c r="U10" s="12">
        <v>18</v>
      </c>
    </row>
    <row r="11" spans="1:21" ht="35.25" customHeight="1" x14ac:dyDescent="0.25">
      <c r="A11" s="11" t="s">
        <v>29</v>
      </c>
      <c r="B11" s="11" t="s">
        <v>77</v>
      </c>
      <c r="C11" s="13" t="s">
        <v>115</v>
      </c>
      <c r="D11" s="11">
        <f>D12+D24</f>
        <v>1476</v>
      </c>
      <c r="E11" s="16">
        <v>0</v>
      </c>
      <c r="F11" s="11">
        <f>F12+F24</f>
        <v>1476</v>
      </c>
      <c r="G11" s="11">
        <f>G12+G24</f>
        <v>259</v>
      </c>
      <c r="H11" s="11">
        <f>H12+H24</f>
        <v>48</v>
      </c>
      <c r="I11" s="11">
        <f>I12+I24</f>
        <v>24</v>
      </c>
      <c r="J11" s="16">
        <v>0</v>
      </c>
      <c r="K11" s="12">
        <f>K12+K24</f>
        <v>408</v>
      </c>
      <c r="L11" s="16">
        <v>0</v>
      </c>
      <c r="M11" s="12">
        <f>M12+M24</f>
        <v>576</v>
      </c>
      <c r="N11" s="16">
        <v>0</v>
      </c>
      <c r="O11" s="12">
        <f>O12+O24</f>
        <v>354</v>
      </c>
      <c r="P11" s="16">
        <v>0</v>
      </c>
      <c r="Q11" s="12">
        <f>Q12+Q24</f>
        <v>138</v>
      </c>
      <c r="R11" s="16">
        <v>0</v>
      </c>
      <c r="S11" s="12">
        <v>0</v>
      </c>
      <c r="T11" s="16">
        <v>0</v>
      </c>
      <c r="U11" s="12">
        <v>0</v>
      </c>
    </row>
    <row r="12" spans="1:21" ht="21" customHeight="1" x14ac:dyDescent="0.25">
      <c r="A12" s="11" t="s">
        <v>47</v>
      </c>
      <c r="B12" s="11" t="s">
        <v>30</v>
      </c>
      <c r="C12" s="41" t="s">
        <v>110</v>
      </c>
      <c r="D12" s="11">
        <f>SUM(D13:D23)</f>
        <v>1001</v>
      </c>
      <c r="E12" s="16">
        <v>0</v>
      </c>
      <c r="F12" s="12">
        <f>SUM(F13:F23)</f>
        <v>1001</v>
      </c>
      <c r="G12" s="11">
        <f>SUM(G13:G23)</f>
        <v>259</v>
      </c>
      <c r="H12" s="11">
        <f>SUM(H13:H23)</f>
        <v>28</v>
      </c>
      <c r="I12" s="11">
        <f>SUM(I13:I23)</f>
        <v>9</v>
      </c>
      <c r="J12" s="16">
        <v>0</v>
      </c>
      <c r="K12" s="12">
        <f>SUM(K13:K23)</f>
        <v>221</v>
      </c>
      <c r="L12" s="16">
        <v>0</v>
      </c>
      <c r="M12" s="12">
        <f>SUM(M13:M23)</f>
        <v>428</v>
      </c>
      <c r="N12" s="16">
        <v>0</v>
      </c>
      <c r="O12" s="12">
        <f>SUM(O13:O23)</f>
        <v>214</v>
      </c>
      <c r="P12" s="16">
        <v>0</v>
      </c>
      <c r="Q12" s="12">
        <f>SUM(Q13:Q23)</f>
        <v>138</v>
      </c>
      <c r="R12" s="16">
        <v>0</v>
      </c>
      <c r="S12" s="12">
        <v>0</v>
      </c>
      <c r="T12" s="16">
        <v>0</v>
      </c>
      <c r="U12" s="12">
        <v>0</v>
      </c>
    </row>
    <row r="13" spans="1:21" x14ac:dyDescent="0.25">
      <c r="A13" s="70" t="s">
        <v>48</v>
      </c>
      <c r="B13" s="70" t="s">
        <v>54</v>
      </c>
      <c r="C13" s="50" t="s">
        <v>87</v>
      </c>
      <c r="D13" s="50">
        <f t="shared" ref="D13:D23" si="0">F13</f>
        <v>132</v>
      </c>
      <c r="E13" s="47">
        <v>0</v>
      </c>
      <c r="F13" s="50">
        <f>K13+M13+O13</f>
        <v>132</v>
      </c>
      <c r="G13" s="50">
        <v>0</v>
      </c>
      <c r="H13" s="50">
        <v>10</v>
      </c>
      <c r="I13" s="50">
        <v>9</v>
      </c>
      <c r="J13" s="47">
        <v>0</v>
      </c>
      <c r="K13" s="70">
        <v>34</v>
      </c>
      <c r="L13" s="47">
        <v>0</v>
      </c>
      <c r="M13" s="70">
        <v>48</v>
      </c>
      <c r="N13" s="47">
        <v>0</v>
      </c>
      <c r="O13" s="70">
        <v>50</v>
      </c>
      <c r="P13" s="47">
        <v>0</v>
      </c>
      <c r="Q13" s="70">
        <v>0</v>
      </c>
      <c r="R13" s="47">
        <v>0</v>
      </c>
      <c r="S13" s="70">
        <v>0</v>
      </c>
      <c r="T13" s="47">
        <v>0</v>
      </c>
      <c r="U13" s="70">
        <v>0</v>
      </c>
    </row>
    <row r="14" spans="1:21" ht="15" customHeight="1" x14ac:dyDescent="0.25">
      <c r="A14" s="70" t="s">
        <v>55</v>
      </c>
      <c r="B14" s="70" t="s">
        <v>53</v>
      </c>
      <c r="C14" s="50" t="s">
        <v>70</v>
      </c>
      <c r="D14" s="50">
        <f t="shared" si="0"/>
        <v>153</v>
      </c>
      <c r="E14" s="47">
        <v>0</v>
      </c>
      <c r="F14" s="50">
        <f>K14+M14+O14+Q14+S14+U14</f>
        <v>153</v>
      </c>
      <c r="G14" s="50">
        <v>0</v>
      </c>
      <c r="H14" s="50">
        <v>2</v>
      </c>
      <c r="I14" s="50">
        <v>0</v>
      </c>
      <c r="J14" s="47">
        <v>0</v>
      </c>
      <c r="K14" s="70">
        <v>34</v>
      </c>
      <c r="L14" s="47">
        <v>0</v>
      </c>
      <c r="M14" s="70">
        <v>45</v>
      </c>
      <c r="N14" s="47">
        <v>0</v>
      </c>
      <c r="O14" s="70">
        <v>74</v>
      </c>
      <c r="P14" s="47">
        <v>0</v>
      </c>
      <c r="Q14" s="70">
        <v>0</v>
      </c>
      <c r="R14" s="47">
        <v>0</v>
      </c>
      <c r="S14" s="70">
        <v>0</v>
      </c>
      <c r="T14" s="47">
        <v>0</v>
      </c>
      <c r="U14" s="70">
        <v>0</v>
      </c>
    </row>
    <row r="15" spans="1:21" ht="12.75" customHeight="1" x14ac:dyDescent="0.25">
      <c r="A15" s="70" t="s">
        <v>49</v>
      </c>
      <c r="B15" s="70" t="s">
        <v>9</v>
      </c>
      <c r="C15" s="50" t="s">
        <v>70</v>
      </c>
      <c r="D15" s="50">
        <f t="shared" si="0"/>
        <v>120</v>
      </c>
      <c r="E15" s="47">
        <v>0</v>
      </c>
      <c r="F15" s="50">
        <f>K15+M15+O15+Q15+S15+U15</f>
        <v>120</v>
      </c>
      <c r="G15" s="50">
        <v>117</v>
      </c>
      <c r="H15" s="50">
        <v>2</v>
      </c>
      <c r="I15" s="50">
        <v>0</v>
      </c>
      <c r="J15" s="47">
        <v>0</v>
      </c>
      <c r="K15" s="70">
        <v>0</v>
      </c>
      <c r="L15" s="47">
        <v>0</v>
      </c>
      <c r="M15" s="70">
        <v>70</v>
      </c>
      <c r="N15" s="47">
        <v>0</v>
      </c>
      <c r="O15" s="70">
        <v>50</v>
      </c>
      <c r="P15" s="47">
        <v>0</v>
      </c>
      <c r="Q15" s="70">
        <v>0</v>
      </c>
      <c r="R15" s="47">
        <v>0</v>
      </c>
      <c r="S15" s="70">
        <v>0</v>
      </c>
      <c r="T15" s="47">
        <v>0</v>
      </c>
      <c r="U15" s="70">
        <v>0</v>
      </c>
    </row>
    <row r="16" spans="1:21" x14ac:dyDescent="0.25">
      <c r="A16" s="70" t="s">
        <v>78</v>
      </c>
      <c r="B16" s="70" t="s">
        <v>8</v>
      </c>
      <c r="C16" s="50" t="s">
        <v>66</v>
      </c>
      <c r="D16" s="50">
        <f t="shared" si="0"/>
        <v>90</v>
      </c>
      <c r="E16" s="47">
        <v>0</v>
      </c>
      <c r="F16" s="50">
        <f t="shared" ref="F16:F17" si="1">K16+M16</f>
        <v>90</v>
      </c>
      <c r="G16" s="50">
        <v>0</v>
      </c>
      <c r="H16" s="50">
        <v>2</v>
      </c>
      <c r="I16" s="50">
        <v>0</v>
      </c>
      <c r="J16" s="47">
        <v>0</v>
      </c>
      <c r="K16" s="70">
        <v>34</v>
      </c>
      <c r="L16" s="47">
        <v>0</v>
      </c>
      <c r="M16" s="70">
        <v>56</v>
      </c>
      <c r="N16" s="47">
        <v>0</v>
      </c>
      <c r="O16" s="70">
        <v>0</v>
      </c>
      <c r="P16" s="47">
        <v>0</v>
      </c>
      <c r="Q16" s="70">
        <v>0</v>
      </c>
      <c r="R16" s="47">
        <v>0</v>
      </c>
      <c r="S16" s="70">
        <v>0</v>
      </c>
      <c r="T16" s="47">
        <v>0</v>
      </c>
      <c r="U16" s="70">
        <v>0</v>
      </c>
    </row>
    <row r="17" spans="1:21" ht="26.25" customHeight="1" x14ac:dyDescent="0.25">
      <c r="A17" s="70" t="s">
        <v>50</v>
      </c>
      <c r="B17" s="70" t="s">
        <v>140</v>
      </c>
      <c r="C17" s="50" t="s">
        <v>85</v>
      </c>
      <c r="D17" s="50">
        <f t="shared" si="0"/>
        <v>116</v>
      </c>
      <c r="E17" s="47">
        <v>0</v>
      </c>
      <c r="F17" s="50">
        <f t="shared" si="1"/>
        <v>116</v>
      </c>
      <c r="G17" s="50">
        <v>111</v>
      </c>
      <c r="H17" s="50">
        <v>0</v>
      </c>
      <c r="I17" s="50">
        <v>0</v>
      </c>
      <c r="J17" s="47">
        <v>0</v>
      </c>
      <c r="K17" s="70">
        <v>51</v>
      </c>
      <c r="L17" s="47">
        <v>0</v>
      </c>
      <c r="M17" s="70">
        <v>65</v>
      </c>
      <c r="N17" s="47">
        <v>0</v>
      </c>
      <c r="O17" s="70">
        <v>0</v>
      </c>
      <c r="P17" s="47">
        <v>0</v>
      </c>
      <c r="Q17" s="70">
        <v>0</v>
      </c>
      <c r="R17" s="47">
        <v>0</v>
      </c>
      <c r="S17" s="70">
        <v>0</v>
      </c>
      <c r="T17" s="47">
        <v>0</v>
      </c>
      <c r="U17" s="70">
        <v>0</v>
      </c>
    </row>
    <row r="18" spans="1:21" ht="30.75" customHeight="1" x14ac:dyDescent="0.25">
      <c r="A18" s="50" t="s">
        <v>56</v>
      </c>
      <c r="B18" s="50" t="s">
        <v>76</v>
      </c>
      <c r="C18" s="50" t="s">
        <v>66</v>
      </c>
      <c r="D18" s="50">
        <f t="shared" si="0"/>
        <v>66</v>
      </c>
      <c r="E18" s="47">
        <v>0</v>
      </c>
      <c r="F18" s="50">
        <f>K18+M18+O18+Q18+S18+U18</f>
        <v>66</v>
      </c>
      <c r="G18" s="50">
        <v>0</v>
      </c>
      <c r="H18" s="50">
        <v>2</v>
      </c>
      <c r="I18" s="50">
        <v>0</v>
      </c>
      <c r="J18" s="47">
        <v>0</v>
      </c>
      <c r="K18" s="70">
        <v>30</v>
      </c>
      <c r="L18" s="47">
        <v>0</v>
      </c>
      <c r="M18" s="70">
        <v>36</v>
      </c>
      <c r="N18" s="47">
        <v>0</v>
      </c>
      <c r="O18" s="70">
        <v>0</v>
      </c>
      <c r="P18" s="47">
        <v>0</v>
      </c>
      <c r="Q18" s="70">
        <v>0</v>
      </c>
      <c r="R18" s="47">
        <v>0</v>
      </c>
      <c r="S18" s="70">
        <v>0</v>
      </c>
      <c r="T18" s="47">
        <v>0</v>
      </c>
      <c r="U18" s="70">
        <v>0</v>
      </c>
    </row>
    <row r="19" spans="1:21" x14ac:dyDescent="0.25">
      <c r="A19" s="70" t="s">
        <v>75</v>
      </c>
      <c r="B19" s="70" t="s">
        <v>79</v>
      </c>
      <c r="C19" s="50" t="s">
        <v>66</v>
      </c>
      <c r="D19" s="50">
        <f t="shared" si="0"/>
        <v>70</v>
      </c>
      <c r="E19" s="47">
        <v>0</v>
      </c>
      <c r="F19" s="50">
        <f>+K19+M19</f>
        <v>70</v>
      </c>
      <c r="G19" s="50">
        <v>0</v>
      </c>
      <c r="H19" s="50">
        <v>2</v>
      </c>
      <c r="I19" s="50">
        <v>0</v>
      </c>
      <c r="J19" s="47">
        <v>0</v>
      </c>
      <c r="K19" s="70">
        <v>16</v>
      </c>
      <c r="L19" s="47">
        <v>0</v>
      </c>
      <c r="M19" s="70">
        <v>54</v>
      </c>
      <c r="N19" s="47">
        <v>0</v>
      </c>
      <c r="O19" s="70">
        <v>0</v>
      </c>
      <c r="P19" s="47">
        <v>0</v>
      </c>
      <c r="Q19" s="70">
        <v>0</v>
      </c>
      <c r="R19" s="47">
        <v>0</v>
      </c>
      <c r="S19" s="70">
        <v>0</v>
      </c>
      <c r="T19" s="47">
        <v>0</v>
      </c>
      <c r="U19" s="70">
        <v>0</v>
      </c>
    </row>
    <row r="20" spans="1:21" x14ac:dyDescent="0.25">
      <c r="A20" s="70" t="s">
        <v>51</v>
      </c>
      <c r="B20" s="70" t="s">
        <v>97</v>
      </c>
      <c r="C20" s="50" t="s">
        <v>111</v>
      </c>
      <c r="D20" s="50">
        <f t="shared" si="0"/>
        <v>98</v>
      </c>
      <c r="E20" s="47">
        <v>0</v>
      </c>
      <c r="F20" s="50">
        <f>K20+M20+O20+Q20+S20+U20</f>
        <v>98</v>
      </c>
      <c r="G20" s="50">
        <v>0</v>
      </c>
      <c r="H20" s="50">
        <v>2</v>
      </c>
      <c r="I20" s="50">
        <v>0</v>
      </c>
      <c r="J20" s="47">
        <v>0</v>
      </c>
      <c r="K20" s="70">
        <v>0</v>
      </c>
      <c r="L20" s="47">
        <v>0</v>
      </c>
      <c r="M20" s="70">
        <v>0</v>
      </c>
      <c r="N20" s="47">
        <v>0</v>
      </c>
      <c r="O20" s="70">
        <v>0</v>
      </c>
      <c r="P20" s="47">
        <v>0</v>
      </c>
      <c r="Q20" s="70">
        <v>98</v>
      </c>
      <c r="R20" s="47">
        <v>0</v>
      </c>
      <c r="S20" s="70">
        <v>0</v>
      </c>
      <c r="T20" s="47">
        <v>0</v>
      </c>
      <c r="U20" s="70">
        <v>0</v>
      </c>
    </row>
    <row r="21" spans="1:21" x14ac:dyDescent="0.25">
      <c r="A21" s="70" t="s">
        <v>57</v>
      </c>
      <c r="B21" s="70" t="s">
        <v>80</v>
      </c>
      <c r="C21" s="70" t="s">
        <v>66</v>
      </c>
      <c r="D21" s="70">
        <f t="shared" si="0"/>
        <v>46</v>
      </c>
      <c r="E21" s="47">
        <v>0</v>
      </c>
      <c r="F21" s="70">
        <f>K21+M21</f>
        <v>46</v>
      </c>
      <c r="G21" s="70">
        <v>0</v>
      </c>
      <c r="H21" s="70">
        <v>2</v>
      </c>
      <c r="I21" s="70">
        <v>0</v>
      </c>
      <c r="J21" s="47">
        <v>0</v>
      </c>
      <c r="K21" s="70">
        <v>22</v>
      </c>
      <c r="L21" s="47">
        <v>0</v>
      </c>
      <c r="M21" s="70">
        <v>24</v>
      </c>
      <c r="N21" s="47">
        <v>0</v>
      </c>
      <c r="O21" s="70">
        <v>0</v>
      </c>
      <c r="P21" s="47">
        <v>0</v>
      </c>
      <c r="Q21" s="70">
        <v>0</v>
      </c>
      <c r="R21" s="47">
        <v>0</v>
      </c>
      <c r="S21" s="70">
        <v>0</v>
      </c>
      <c r="T21" s="47">
        <v>0</v>
      </c>
      <c r="U21" s="70">
        <v>0</v>
      </c>
    </row>
    <row r="22" spans="1:21" x14ac:dyDescent="0.25">
      <c r="A22" s="70" t="s">
        <v>60</v>
      </c>
      <c r="B22" s="70" t="s">
        <v>33</v>
      </c>
      <c r="C22" s="50" t="s">
        <v>111</v>
      </c>
      <c r="D22" s="50">
        <f t="shared" si="0"/>
        <v>40</v>
      </c>
      <c r="E22" s="47">
        <v>0</v>
      </c>
      <c r="F22" s="50">
        <f>+K22+M22+O22+Q22+S22+U22</f>
        <v>40</v>
      </c>
      <c r="G22" s="50">
        <v>0</v>
      </c>
      <c r="H22" s="50">
        <v>2</v>
      </c>
      <c r="I22" s="50">
        <v>0</v>
      </c>
      <c r="J22" s="47">
        <v>0</v>
      </c>
      <c r="K22" s="70">
        <v>0</v>
      </c>
      <c r="L22" s="47">
        <v>0</v>
      </c>
      <c r="M22" s="70">
        <v>0</v>
      </c>
      <c r="N22" s="47">
        <v>0</v>
      </c>
      <c r="O22" s="70">
        <v>0</v>
      </c>
      <c r="P22" s="47">
        <v>0</v>
      </c>
      <c r="Q22" s="70">
        <v>40</v>
      </c>
      <c r="R22" s="47">
        <v>0</v>
      </c>
      <c r="S22" s="70">
        <v>0</v>
      </c>
      <c r="T22" s="47">
        <v>0</v>
      </c>
      <c r="U22" s="70">
        <v>0</v>
      </c>
    </row>
    <row r="23" spans="1:21" x14ac:dyDescent="0.25">
      <c r="A23" s="70" t="s">
        <v>58</v>
      </c>
      <c r="B23" s="70" t="s">
        <v>52</v>
      </c>
      <c r="C23" s="50" t="s">
        <v>70</v>
      </c>
      <c r="D23" s="50">
        <f t="shared" si="0"/>
        <v>70</v>
      </c>
      <c r="E23" s="47">
        <v>0</v>
      </c>
      <c r="F23" s="50">
        <f>K23+M23+O23+Q23+S23+U23</f>
        <v>70</v>
      </c>
      <c r="G23" s="50">
        <v>31</v>
      </c>
      <c r="H23" s="50">
        <v>2</v>
      </c>
      <c r="I23" s="50">
        <v>0</v>
      </c>
      <c r="J23" s="47">
        <v>0</v>
      </c>
      <c r="K23" s="70">
        <v>0</v>
      </c>
      <c r="L23" s="47">
        <v>0</v>
      </c>
      <c r="M23" s="70">
        <v>30</v>
      </c>
      <c r="N23" s="47">
        <v>0</v>
      </c>
      <c r="O23" s="70">
        <v>40</v>
      </c>
      <c r="P23" s="47">
        <v>0</v>
      </c>
      <c r="Q23" s="70">
        <v>0</v>
      </c>
      <c r="R23" s="47">
        <v>0</v>
      </c>
      <c r="S23" s="70">
        <v>0</v>
      </c>
      <c r="T23" s="47">
        <v>0</v>
      </c>
      <c r="U23" s="70">
        <v>0</v>
      </c>
    </row>
    <row r="24" spans="1:21" x14ac:dyDescent="0.25">
      <c r="A24" s="11" t="s">
        <v>47</v>
      </c>
      <c r="B24" s="11" t="s">
        <v>31</v>
      </c>
      <c r="C24" s="41" t="s">
        <v>109</v>
      </c>
      <c r="D24" s="11">
        <f>SUM(D25:D26)</f>
        <v>475</v>
      </c>
      <c r="E24" s="16">
        <v>0</v>
      </c>
      <c r="F24" s="11">
        <f>SUM(F25:F26)</f>
        <v>475</v>
      </c>
      <c r="G24" s="11">
        <f>SUM(G25:G26)</f>
        <v>0</v>
      </c>
      <c r="H24" s="11">
        <f>SUM(H25:H26)</f>
        <v>20</v>
      </c>
      <c r="I24" s="11">
        <f>SUM(I25:I26)</f>
        <v>15</v>
      </c>
      <c r="J24" s="16">
        <v>0</v>
      </c>
      <c r="K24" s="12">
        <f>SUM(K25:K26)</f>
        <v>187</v>
      </c>
      <c r="L24" s="16">
        <v>0</v>
      </c>
      <c r="M24" s="12">
        <f>SUM(M25:M26)</f>
        <v>148</v>
      </c>
      <c r="N24" s="16">
        <v>0</v>
      </c>
      <c r="O24" s="12">
        <f>SUM(O25:O27)</f>
        <v>140</v>
      </c>
      <c r="P24" s="16">
        <v>0</v>
      </c>
      <c r="Q24" s="12">
        <v>0</v>
      </c>
      <c r="R24" s="16">
        <v>0</v>
      </c>
      <c r="S24" s="12">
        <v>0</v>
      </c>
      <c r="T24" s="16">
        <v>0</v>
      </c>
      <c r="U24" s="12">
        <v>0</v>
      </c>
    </row>
    <row r="25" spans="1:21" x14ac:dyDescent="0.25">
      <c r="A25" s="70" t="s">
        <v>61</v>
      </c>
      <c r="B25" s="70" t="s">
        <v>74</v>
      </c>
      <c r="C25" s="50" t="s">
        <v>87</v>
      </c>
      <c r="D25" s="50">
        <f>F25</f>
        <v>231</v>
      </c>
      <c r="E25" s="47">
        <v>0</v>
      </c>
      <c r="F25" s="50">
        <f>K25+M25+O25</f>
        <v>231</v>
      </c>
      <c r="G25" s="50">
        <v>0</v>
      </c>
      <c r="H25" s="50">
        <v>10</v>
      </c>
      <c r="I25" s="50">
        <v>9</v>
      </c>
      <c r="J25" s="47">
        <v>0</v>
      </c>
      <c r="K25" s="70">
        <v>102</v>
      </c>
      <c r="L25" s="47">
        <v>0</v>
      </c>
      <c r="M25" s="70">
        <v>59</v>
      </c>
      <c r="N25" s="47">
        <v>0</v>
      </c>
      <c r="O25" s="70">
        <v>70</v>
      </c>
      <c r="P25" s="47">
        <v>0</v>
      </c>
      <c r="Q25" s="70">
        <v>0</v>
      </c>
      <c r="R25" s="47">
        <v>0</v>
      </c>
      <c r="S25" s="70">
        <v>0</v>
      </c>
      <c r="T25" s="47">
        <v>0</v>
      </c>
      <c r="U25" s="70">
        <v>0</v>
      </c>
    </row>
    <row r="26" spans="1:21" x14ac:dyDescent="0.25">
      <c r="A26" s="70" t="s">
        <v>81</v>
      </c>
      <c r="B26" s="70" t="s">
        <v>82</v>
      </c>
      <c r="C26" s="70" t="s">
        <v>87</v>
      </c>
      <c r="D26" s="70">
        <f>F26</f>
        <v>244</v>
      </c>
      <c r="E26" s="47">
        <v>0</v>
      </c>
      <c r="F26" s="70">
        <f>K26+M26+O26</f>
        <v>244</v>
      </c>
      <c r="G26" s="70">
        <v>0</v>
      </c>
      <c r="H26" s="70">
        <v>10</v>
      </c>
      <c r="I26" s="70">
        <v>6</v>
      </c>
      <c r="J26" s="47">
        <v>0</v>
      </c>
      <c r="K26" s="70">
        <v>85</v>
      </c>
      <c r="L26" s="47">
        <v>0</v>
      </c>
      <c r="M26" s="70">
        <v>89</v>
      </c>
      <c r="N26" s="47">
        <v>0</v>
      </c>
      <c r="O26" s="70">
        <v>70</v>
      </c>
      <c r="P26" s="47">
        <v>0</v>
      </c>
      <c r="Q26" s="70">
        <v>0</v>
      </c>
      <c r="R26" s="47">
        <v>0</v>
      </c>
      <c r="S26" s="70">
        <v>0</v>
      </c>
      <c r="T26" s="47">
        <v>0</v>
      </c>
      <c r="U26" s="70">
        <v>0</v>
      </c>
    </row>
    <row r="27" spans="1:21" x14ac:dyDescent="0.25">
      <c r="A27" s="70"/>
      <c r="B27" s="12" t="s">
        <v>129</v>
      </c>
      <c r="C27" s="70"/>
      <c r="D27" s="70">
        <v>0</v>
      </c>
      <c r="E27" s="47">
        <v>0</v>
      </c>
      <c r="F27" s="70">
        <v>0</v>
      </c>
      <c r="G27" s="69">
        <v>0</v>
      </c>
      <c r="H27" s="70">
        <v>0</v>
      </c>
      <c r="I27" s="70">
        <v>0</v>
      </c>
      <c r="J27" s="47">
        <v>0</v>
      </c>
      <c r="K27" s="70">
        <v>0</v>
      </c>
      <c r="L27" s="47">
        <v>0</v>
      </c>
      <c r="M27" s="70">
        <v>0</v>
      </c>
      <c r="N27" s="47">
        <v>0</v>
      </c>
      <c r="O27" s="70">
        <v>0</v>
      </c>
      <c r="P27" s="47">
        <v>0</v>
      </c>
      <c r="Q27" s="70">
        <v>0</v>
      </c>
      <c r="R27" s="47">
        <v>0</v>
      </c>
      <c r="S27" s="70">
        <v>0</v>
      </c>
      <c r="T27" s="47">
        <v>0</v>
      </c>
      <c r="U27" s="70">
        <v>0</v>
      </c>
    </row>
    <row r="28" spans="1:21" ht="24" x14ac:dyDescent="0.25">
      <c r="A28" s="11" t="s">
        <v>11</v>
      </c>
      <c r="B28" s="11" t="s">
        <v>84</v>
      </c>
      <c r="C28" s="13" t="s">
        <v>114</v>
      </c>
      <c r="D28" s="11">
        <f t="shared" ref="D28:P28" si="2">SUM(D29:D33)</f>
        <v>224</v>
      </c>
      <c r="E28" s="16">
        <f t="shared" si="2"/>
        <v>0</v>
      </c>
      <c r="F28" s="11">
        <f t="shared" si="2"/>
        <v>224</v>
      </c>
      <c r="G28" s="14">
        <f>SUM(G29:G33)</f>
        <v>173</v>
      </c>
      <c r="H28" s="11">
        <f t="shared" si="2"/>
        <v>0</v>
      </c>
      <c r="I28" s="11">
        <f t="shared" si="2"/>
        <v>0</v>
      </c>
      <c r="J28" s="16">
        <f t="shared" si="2"/>
        <v>0</v>
      </c>
      <c r="K28" s="12">
        <f t="shared" si="2"/>
        <v>0</v>
      </c>
      <c r="L28" s="16">
        <f t="shared" si="2"/>
        <v>0</v>
      </c>
      <c r="M28" s="12">
        <f t="shared" si="2"/>
        <v>0</v>
      </c>
      <c r="N28" s="16">
        <f t="shared" si="2"/>
        <v>0</v>
      </c>
      <c r="O28" s="12">
        <f t="shared" si="2"/>
        <v>54</v>
      </c>
      <c r="P28" s="16">
        <f t="shared" si="2"/>
        <v>0</v>
      </c>
      <c r="Q28" s="12">
        <f>SUM(Q29:Q33)</f>
        <v>170</v>
      </c>
      <c r="R28" s="16">
        <f t="shared" ref="R28:U28" si="3">SUM(R29:R33)</f>
        <v>0</v>
      </c>
      <c r="S28" s="12">
        <f>SUM(S29:S33)</f>
        <v>0</v>
      </c>
      <c r="T28" s="16">
        <f t="shared" si="3"/>
        <v>0</v>
      </c>
      <c r="U28" s="12">
        <f t="shared" si="3"/>
        <v>0</v>
      </c>
    </row>
    <row r="29" spans="1:21" x14ac:dyDescent="0.25">
      <c r="A29" s="42" t="s">
        <v>12</v>
      </c>
      <c r="B29" s="70" t="s">
        <v>98</v>
      </c>
      <c r="C29" s="70" t="s">
        <v>111</v>
      </c>
      <c r="D29" s="70">
        <f>SUM(E29:F29)</f>
        <v>40</v>
      </c>
      <c r="E29" s="47">
        <f>N29+P29</f>
        <v>0</v>
      </c>
      <c r="F29" s="70">
        <f>O29+Q29</f>
        <v>40</v>
      </c>
      <c r="G29" s="69">
        <v>15</v>
      </c>
      <c r="H29" s="70">
        <v>0</v>
      </c>
      <c r="I29" s="70">
        <v>0</v>
      </c>
      <c r="J29" s="47">
        <v>0</v>
      </c>
      <c r="K29" s="70">
        <v>0</v>
      </c>
      <c r="L29" s="47">
        <v>0</v>
      </c>
      <c r="M29" s="70">
        <v>0</v>
      </c>
      <c r="N29" s="47">
        <v>0</v>
      </c>
      <c r="O29" s="70">
        <v>20</v>
      </c>
      <c r="P29" s="47">
        <v>0</v>
      </c>
      <c r="Q29" s="70">
        <v>20</v>
      </c>
      <c r="R29" s="47">
        <v>0</v>
      </c>
      <c r="S29" s="70">
        <v>0</v>
      </c>
      <c r="T29" s="47">
        <v>0</v>
      </c>
      <c r="U29" s="70">
        <v>0</v>
      </c>
    </row>
    <row r="30" spans="1:21" x14ac:dyDescent="0.25">
      <c r="A30" s="42" t="s">
        <v>13</v>
      </c>
      <c r="B30" s="70" t="s">
        <v>99</v>
      </c>
      <c r="C30" s="50" t="s">
        <v>111</v>
      </c>
      <c r="D30" s="50">
        <f>SUM(E30:F30)</f>
        <v>40</v>
      </c>
      <c r="E30" s="47">
        <f>SUM(N30+P30)</f>
        <v>0</v>
      </c>
      <c r="F30" s="50">
        <f>K30+M30+O30+Q30+S30+U30</f>
        <v>40</v>
      </c>
      <c r="G30" s="71">
        <v>28</v>
      </c>
      <c r="H30" s="50">
        <v>0</v>
      </c>
      <c r="I30" s="50">
        <v>0</v>
      </c>
      <c r="J30" s="47">
        <v>0</v>
      </c>
      <c r="K30" s="70">
        <v>0</v>
      </c>
      <c r="L30" s="47">
        <v>0</v>
      </c>
      <c r="M30" s="70">
        <v>0</v>
      </c>
      <c r="N30" s="47">
        <v>0</v>
      </c>
      <c r="O30" s="70">
        <v>0</v>
      </c>
      <c r="P30" s="47">
        <v>0</v>
      </c>
      <c r="Q30" s="70">
        <v>40</v>
      </c>
      <c r="R30" s="47">
        <v>0</v>
      </c>
      <c r="S30" s="70">
        <v>0</v>
      </c>
      <c r="T30" s="47">
        <v>0</v>
      </c>
      <c r="U30" s="70">
        <v>0</v>
      </c>
    </row>
    <row r="31" spans="1:21" x14ac:dyDescent="0.25">
      <c r="A31" s="42" t="s">
        <v>41</v>
      </c>
      <c r="B31" s="70" t="s">
        <v>16</v>
      </c>
      <c r="C31" s="70" t="s">
        <v>111</v>
      </c>
      <c r="D31" s="70">
        <f>SUM(E31:F31)</f>
        <v>72</v>
      </c>
      <c r="E31" s="47">
        <f>N31+P31</f>
        <v>0</v>
      </c>
      <c r="F31" s="70">
        <f>K31+M31+O31+Q31+S31+U31</f>
        <v>72</v>
      </c>
      <c r="G31" s="69">
        <v>58</v>
      </c>
      <c r="H31" s="70">
        <v>0</v>
      </c>
      <c r="I31" s="70">
        <v>0</v>
      </c>
      <c r="J31" s="47">
        <v>0</v>
      </c>
      <c r="K31" s="70">
        <v>0</v>
      </c>
      <c r="L31" s="47">
        <v>0</v>
      </c>
      <c r="M31" s="70">
        <v>0</v>
      </c>
      <c r="N31" s="47">
        <v>0</v>
      </c>
      <c r="O31" s="70">
        <v>0</v>
      </c>
      <c r="P31" s="47">
        <v>0</v>
      </c>
      <c r="Q31" s="70">
        <v>72</v>
      </c>
      <c r="R31" s="47">
        <v>0</v>
      </c>
      <c r="S31" s="70">
        <v>0</v>
      </c>
      <c r="T31" s="47">
        <v>0</v>
      </c>
      <c r="U31" s="70">
        <v>0</v>
      </c>
    </row>
    <row r="32" spans="1:21" ht="24" x14ac:dyDescent="0.25">
      <c r="A32" s="42" t="s">
        <v>14</v>
      </c>
      <c r="B32" s="42" t="s">
        <v>59</v>
      </c>
      <c r="C32" s="70" t="s">
        <v>111</v>
      </c>
      <c r="D32" s="70">
        <f>SUM(E32:F32)</f>
        <v>32</v>
      </c>
      <c r="E32" s="47">
        <f>N32+P32</f>
        <v>0</v>
      </c>
      <c r="F32" s="70">
        <f>K32+M32+O32+Q32+S32+U32</f>
        <v>32</v>
      </c>
      <c r="G32" s="69">
        <v>32</v>
      </c>
      <c r="H32" s="70">
        <v>0</v>
      </c>
      <c r="I32" s="70">
        <v>0</v>
      </c>
      <c r="J32" s="47">
        <v>0</v>
      </c>
      <c r="K32" s="70">
        <v>0</v>
      </c>
      <c r="L32" s="47">
        <v>0</v>
      </c>
      <c r="M32" s="70">
        <v>0</v>
      </c>
      <c r="N32" s="47">
        <v>0</v>
      </c>
      <c r="O32" s="70">
        <v>14</v>
      </c>
      <c r="P32" s="47">
        <v>0</v>
      </c>
      <c r="Q32" s="70">
        <v>18</v>
      </c>
      <c r="R32" s="47">
        <v>0</v>
      </c>
      <c r="S32" s="70">
        <v>0</v>
      </c>
      <c r="T32" s="47">
        <v>0</v>
      </c>
      <c r="U32" s="70">
        <v>0</v>
      </c>
    </row>
    <row r="33" spans="1:21" ht="24" x14ac:dyDescent="0.25">
      <c r="A33" s="42" t="s">
        <v>15</v>
      </c>
      <c r="B33" s="42" t="s">
        <v>140</v>
      </c>
      <c r="C33" s="70" t="s">
        <v>137</v>
      </c>
      <c r="D33" s="70">
        <f>SUM(E33:F33)</f>
        <v>40</v>
      </c>
      <c r="E33" s="47">
        <f>N33+P33</f>
        <v>0</v>
      </c>
      <c r="F33" s="70">
        <f>K33+M33+O33+Q33+S33+U33</f>
        <v>40</v>
      </c>
      <c r="G33" s="69">
        <v>40</v>
      </c>
      <c r="H33" s="70">
        <v>0</v>
      </c>
      <c r="I33" s="70">
        <v>0</v>
      </c>
      <c r="J33" s="47">
        <v>0</v>
      </c>
      <c r="K33" s="70">
        <v>0</v>
      </c>
      <c r="L33" s="47">
        <v>0</v>
      </c>
      <c r="M33" s="70">
        <v>0</v>
      </c>
      <c r="N33" s="47">
        <v>0</v>
      </c>
      <c r="O33" s="70">
        <v>20</v>
      </c>
      <c r="P33" s="47">
        <v>0</v>
      </c>
      <c r="Q33" s="70">
        <v>20</v>
      </c>
      <c r="R33" s="47">
        <v>0</v>
      </c>
      <c r="S33" s="70">
        <v>0</v>
      </c>
      <c r="T33" s="47">
        <v>0</v>
      </c>
      <c r="U33" s="70">
        <v>0</v>
      </c>
    </row>
    <row r="34" spans="1:21" ht="24" x14ac:dyDescent="0.25">
      <c r="A34" s="12" t="s">
        <v>73</v>
      </c>
      <c r="B34" s="11" t="s">
        <v>83</v>
      </c>
      <c r="C34" s="56" t="s">
        <v>113</v>
      </c>
      <c r="D34" s="12">
        <f t="shared" ref="D34:I34" si="4">D35+D40+D45</f>
        <v>1216</v>
      </c>
      <c r="E34" s="16">
        <f t="shared" si="4"/>
        <v>0</v>
      </c>
      <c r="F34" s="12">
        <f t="shared" si="4"/>
        <v>1216</v>
      </c>
      <c r="G34" s="24">
        <f>G35+G40+E45</f>
        <v>112</v>
      </c>
      <c r="H34" s="12">
        <f t="shared" si="4"/>
        <v>36</v>
      </c>
      <c r="I34" s="12">
        <f t="shared" si="4"/>
        <v>36</v>
      </c>
      <c r="J34" s="16">
        <v>0</v>
      </c>
      <c r="K34" s="12">
        <v>0</v>
      </c>
      <c r="L34" s="16">
        <v>0</v>
      </c>
      <c r="M34" s="12">
        <v>0</v>
      </c>
      <c r="N34" s="16">
        <v>0</v>
      </c>
      <c r="O34" s="12">
        <v>0</v>
      </c>
      <c r="P34" s="16">
        <f>P35+P40+P45</f>
        <v>0</v>
      </c>
      <c r="Q34" s="12">
        <f>Q35+Q40+Q45</f>
        <v>268</v>
      </c>
      <c r="R34" s="16">
        <v>0</v>
      </c>
      <c r="S34" s="12">
        <f>S35+S40+S45</f>
        <v>408</v>
      </c>
      <c r="T34" s="16">
        <f>T35+T40+T45</f>
        <v>0</v>
      </c>
      <c r="U34" s="12">
        <f>U35+U40+U45</f>
        <v>540</v>
      </c>
    </row>
    <row r="35" spans="1:21" ht="48" x14ac:dyDescent="0.25">
      <c r="A35" s="12" t="s">
        <v>17</v>
      </c>
      <c r="B35" s="12" t="s">
        <v>100</v>
      </c>
      <c r="C35" s="12" t="s">
        <v>112</v>
      </c>
      <c r="D35" s="12">
        <f t="shared" ref="D35:I35" si="5">SUM(D36:D39)</f>
        <v>436</v>
      </c>
      <c r="E35" s="16">
        <f t="shared" si="5"/>
        <v>0</v>
      </c>
      <c r="F35" s="12">
        <f t="shared" si="5"/>
        <v>436</v>
      </c>
      <c r="G35" s="24">
        <f t="shared" si="5"/>
        <v>62</v>
      </c>
      <c r="H35" s="12">
        <f t="shared" si="5"/>
        <v>12</v>
      </c>
      <c r="I35" s="12">
        <f t="shared" si="5"/>
        <v>12</v>
      </c>
      <c r="J35" s="16">
        <v>0</v>
      </c>
      <c r="K35" s="12">
        <v>0</v>
      </c>
      <c r="L35" s="16">
        <v>0</v>
      </c>
      <c r="M35" s="12">
        <v>0</v>
      </c>
      <c r="N35" s="16">
        <f t="shared" ref="N35:U35" si="6">SUM(N36:N39)</f>
        <v>0</v>
      </c>
      <c r="O35" s="12">
        <f t="shared" si="6"/>
        <v>0</v>
      </c>
      <c r="P35" s="16">
        <f t="shared" si="6"/>
        <v>0</v>
      </c>
      <c r="Q35" s="12">
        <f t="shared" si="6"/>
        <v>268</v>
      </c>
      <c r="R35" s="16">
        <f t="shared" si="6"/>
        <v>0</v>
      </c>
      <c r="S35" s="12">
        <f t="shared" si="6"/>
        <v>168</v>
      </c>
      <c r="T35" s="16">
        <f t="shared" si="6"/>
        <v>0</v>
      </c>
      <c r="U35" s="12">
        <f t="shared" si="6"/>
        <v>0</v>
      </c>
    </row>
    <row r="36" spans="1:21" ht="60" x14ac:dyDescent="0.25">
      <c r="A36" s="70" t="s">
        <v>18</v>
      </c>
      <c r="B36" s="20" t="s">
        <v>123</v>
      </c>
      <c r="C36" s="58" t="s">
        <v>71</v>
      </c>
      <c r="D36" s="20">
        <f>SUM(E36:F36)</f>
        <v>208</v>
      </c>
      <c r="E36" s="47">
        <f>P36+N36</f>
        <v>0</v>
      </c>
      <c r="F36" s="20">
        <f>Q36+O36</f>
        <v>208</v>
      </c>
      <c r="G36" s="23">
        <v>62</v>
      </c>
      <c r="H36" s="58">
        <v>6</v>
      </c>
      <c r="I36" s="58">
        <v>6</v>
      </c>
      <c r="J36" s="47">
        <v>0</v>
      </c>
      <c r="K36" s="70">
        <v>0</v>
      </c>
      <c r="L36" s="47">
        <v>0</v>
      </c>
      <c r="M36" s="70">
        <v>0</v>
      </c>
      <c r="N36" s="47">
        <v>0</v>
      </c>
      <c r="O36" s="70">
        <v>0</v>
      </c>
      <c r="P36" s="47">
        <v>0</v>
      </c>
      <c r="Q36" s="70">
        <v>208</v>
      </c>
      <c r="R36" s="47">
        <v>0</v>
      </c>
      <c r="S36" s="70">
        <v>0</v>
      </c>
      <c r="T36" s="47">
        <v>0</v>
      </c>
      <c r="U36" s="70">
        <v>0</v>
      </c>
    </row>
    <row r="37" spans="1:21" x14ac:dyDescent="0.25">
      <c r="A37" s="100" t="s">
        <v>94</v>
      </c>
      <c r="B37" s="70" t="s">
        <v>19</v>
      </c>
      <c r="C37" s="70" t="s">
        <v>136</v>
      </c>
      <c r="D37" s="70">
        <f>F37</f>
        <v>108</v>
      </c>
      <c r="E37" s="47">
        <v>0</v>
      </c>
      <c r="F37" s="70">
        <f>K37+M37+O37+Q37+S37+U37</f>
        <v>108</v>
      </c>
      <c r="G37" s="69">
        <v>0</v>
      </c>
      <c r="H37" s="70">
        <v>0</v>
      </c>
      <c r="I37" s="70">
        <v>0</v>
      </c>
      <c r="J37" s="47">
        <v>0</v>
      </c>
      <c r="K37" s="70">
        <v>0</v>
      </c>
      <c r="L37" s="47">
        <v>0</v>
      </c>
      <c r="M37" s="70">
        <v>0</v>
      </c>
      <c r="N37" s="47">
        <v>0</v>
      </c>
      <c r="O37" s="70">
        <v>0</v>
      </c>
      <c r="P37" s="47">
        <v>0</v>
      </c>
      <c r="Q37" s="70">
        <v>60</v>
      </c>
      <c r="R37" s="47">
        <v>0</v>
      </c>
      <c r="S37" s="70">
        <v>48</v>
      </c>
      <c r="T37" s="47">
        <v>0</v>
      </c>
      <c r="U37" s="70">
        <v>0</v>
      </c>
    </row>
    <row r="38" spans="1:21" x14ac:dyDescent="0.25">
      <c r="A38" s="101"/>
      <c r="B38" s="70" t="s">
        <v>20</v>
      </c>
      <c r="C38" s="70" t="s">
        <v>136</v>
      </c>
      <c r="D38" s="70">
        <f>F38</f>
        <v>108</v>
      </c>
      <c r="E38" s="47">
        <v>0</v>
      </c>
      <c r="F38" s="70">
        <f>K38+M38+O38+Q38+S38+U38</f>
        <v>108</v>
      </c>
      <c r="G38" s="69">
        <v>0</v>
      </c>
      <c r="H38" s="70">
        <v>0</v>
      </c>
      <c r="I38" s="70">
        <v>0</v>
      </c>
      <c r="J38" s="47">
        <v>0</v>
      </c>
      <c r="K38" s="70">
        <v>0</v>
      </c>
      <c r="L38" s="47">
        <v>0</v>
      </c>
      <c r="M38" s="70">
        <v>0</v>
      </c>
      <c r="N38" s="47">
        <v>0</v>
      </c>
      <c r="O38" s="70">
        <v>0</v>
      </c>
      <c r="P38" s="47">
        <v>0</v>
      </c>
      <c r="Q38" s="70">
        <v>0</v>
      </c>
      <c r="R38" s="47">
        <v>0</v>
      </c>
      <c r="S38" s="70">
        <v>108</v>
      </c>
      <c r="T38" s="47">
        <v>0</v>
      </c>
      <c r="U38" s="70">
        <v>0</v>
      </c>
    </row>
    <row r="39" spans="1:21" x14ac:dyDescent="0.25">
      <c r="A39" s="70" t="s">
        <v>68</v>
      </c>
      <c r="B39" s="70" t="s">
        <v>72</v>
      </c>
      <c r="C39" s="70" t="s">
        <v>135</v>
      </c>
      <c r="D39" s="20">
        <f>F39</f>
        <v>12</v>
      </c>
      <c r="E39" s="47">
        <v>0</v>
      </c>
      <c r="F39" s="20">
        <f>K39+M39+O39+Q39+S39+U39</f>
        <v>12</v>
      </c>
      <c r="G39" s="23">
        <v>0</v>
      </c>
      <c r="H39" s="70">
        <v>6</v>
      </c>
      <c r="I39" s="70">
        <v>6</v>
      </c>
      <c r="J39" s="47">
        <v>0</v>
      </c>
      <c r="K39" s="70">
        <v>0</v>
      </c>
      <c r="L39" s="47">
        <v>0</v>
      </c>
      <c r="M39" s="70">
        <v>0</v>
      </c>
      <c r="N39" s="47">
        <v>0</v>
      </c>
      <c r="O39" s="70">
        <v>0</v>
      </c>
      <c r="P39" s="47">
        <v>0</v>
      </c>
      <c r="Q39" s="70">
        <v>0</v>
      </c>
      <c r="R39" s="47">
        <v>0</v>
      </c>
      <c r="S39" s="70">
        <v>12</v>
      </c>
      <c r="T39" s="47">
        <v>0</v>
      </c>
      <c r="U39" s="70">
        <v>0</v>
      </c>
    </row>
    <row r="40" spans="1:21" ht="93" customHeight="1" x14ac:dyDescent="0.25">
      <c r="A40" s="12" t="s">
        <v>21</v>
      </c>
      <c r="B40" s="12" t="s">
        <v>101</v>
      </c>
      <c r="C40" s="64" t="s">
        <v>112</v>
      </c>
      <c r="D40" s="12">
        <f t="shared" ref="D40:I40" si="7">SUM(D41:D44)</f>
        <v>408</v>
      </c>
      <c r="E40" s="16">
        <f t="shared" si="7"/>
        <v>0</v>
      </c>
      <c r="F40" s="12">
        <f>SUM(F41:F44)</f>
        <v>408</v>
      </c>
      <c r="G40" s="24">
        <f t="shared" si="7"/>
        <v>50</v>
      </c>
      <c r="H40" s="12">
        <f t="shared" si="7"/>
        <v>12</v>
      </c>
      <c r="I40" s="12">
        <f t="shared" si="7"/>
        <v>12</v>
      </c>
      <c r="J40" s="16">
        <v>0</v>
      </c>
      <c r="K40" s="12">
        <v>0</v>
      </c>
      <c r="L40" s="16">
        <v>0</v>
      </c>
      <c r="M40" s="12">
        <v>0</v>
      </c>
      <c r="N40" s="16">
        <f t="shared" ref="N40:U40" si="8">SUM(N41:N44)</f>
        <v>0</v>
      </c>
      <c r="O40" s="12">
        <v>0</v>
      </c>
      <c r="P40" s="16">
        <f t="shared" si="8"/>
        <v>0</v>
      </c>
      <c r="Q40" s="12">
        <f t="shared" si="8"/>
        <v>0</v>
      </c>
      <c r="R40" s="16">
        <f t="shared" si="8"/>
        <v>0</v>
      </c>
      <c r="S40" s="12">
        <f t="shared" si="8"/>
        <v>168</v>
      </c>
      <c r="T40" s="16">
        <f t="shared" si="8"/>
        <v>0</v>
      </c>
      <c r="U40" s="12">
        <f t="shared" si="8"/>
        <v>240</v>
      </c>
    </row>
    <row r="41" spans="1:21" ht="104.25" customHeight="1" x14ac:dyDescent="0.25">
      <c r="A41" s="50" t="s">
        <v>22</v>
      </c>
      <c r="B41" s="50" t="s">
        <v>102</v>
      </c>
      <c r="C41" s="58" t="s">
        <v>133</v>
      </c>
      <c r="D41" s="70">
        <f>SUM(E41:F41)</f>
        <v>216</v>
      </c>
      <c r="E41" s="47">
        <f>N41+P41</f>
        <v>0</v>
      </c>
      <c r="F41" s="70">
        <f>K41+M41+O41+Q41+S41+U41</f>
        <v>216</v>
      </c>
      <c r="G41" s="50">
        <v>50</v>
      </c>
      <c r="H41" s="60">
        <v>6</v>
      </c>
      <c r="I41" s="60">
        <v>6</v>
      </c>
      <c r="J41" s="47">
        <v>0</v>
      </c>
      <c r="K41" s="70">
        <v>0</v>
      </c>
      <c r="L41" s="47">
        <v>0</v>
      </c>
      <c r="M41" s="70">
        <v>0</v>
      </c>
      <c r="N41" s="47">
        <v>0</v>
      </c>
      <c r="O41" s="70">
        <v>0</v>
      </c>
      <c r="P41" s="47">
        <v>0</v>
      </c>
      <c r="Q41" s="70">
        <v>0</v>
      </c>
      <c r="R41" s="47">
        <v>0</v>
      </c>
      <c r="S41" s="70">
        <v>168</v>
      </c>
      <c r="T41" s="47">
        <v>0</v>
      </c>
      <c r="U41" s="70">
        <v>48</v>
      </c>
    </row>
    <row r="42" spans="1:21" x14ac:dyDescent="0.25">
      <c r="A42" s="100" t="s">
        <v>93</v>
      </c>
      <c r="B42" s="70" t="s">
        <v>19</v>
      </c>
      <c r="C42" s="70" t="s">
        <v>134</v>
      </c>
      <c r="D42" s="70">
        <f>F42</f>
        <v>72</v>
      </c>
      <c r="E42" s="47">
        <v>0</v>
      </c>
      <c r="F42" s="70">
        <f>K42+M42+O42+Q42+S42+U42</f>
        <v>72</v>
      </c>
      <c r="G42" s="69">
        <v>0</v>
      </c>
      <c r="H42" s="70">
        <v>0</v>
      </c>
      <c r="I42" s="70">
        <v>0</v>
      </c>
      <c r="J42" s="47">
        <v>0</v>
      </c>
      <c r="K42" s="70">
        <v>0</v>
      </c>
      <c r="L42" s="47">
        <v>0</v>
      </c>
      <c r="M42" s="70">
        <v>0</v>
      </c>
      <c r="N42" s="47">
        <v>0</v>
      </c>
      <c r="O42" s="70">
        <v>0</v>
      </c>
      <c r="P42" s="47">
        <v>0</v>
      </c>
      <c r="Q42" s="70">
        <v>0</v>
      </c>
      <c r="R42" s="47">
        <v>0</v>
      </c>
      <c r="S42" s="70">
        <v>0</v>
      </c>
      <c r="T42" s="47">
        <v>0</v>
      </c>
      <c r="U42" s="70">
        <v>72</v>
      </c>
    </row>
    <row r="43" spans="1:21" x14ac:dyDescent="0.25">
      <c r="A43" s="101"/>
      <c r="B43" s="70" t="s">
        <v>20</v>
      </c>
      <c r="C43" s="70" t="s">
        <v>134</v>
      </c>
      <c r="D43" s="70">
        <f>F43</f>
        <v>108</v>
      </c>
      <c r="E43" s="47">
        <v>0</v>
      </c>
      <c r="F43" s="70">
        <f>K43+M43+O43+Q43+S43+U43</f>
        <v>108</v>
      </c>
      <c r="G43" s="69">
        <v>0</v>
      </c>
      <c r="H43" s="70">
        <v>0</v>
      </c>
      <c r="I43" s="70">
        <v>0</v>
      </c>
      <c r="J43" s="47">
        <v>0</v>
      </c>
      <c r="K43" s="70">
        <v>0</v>
      </c>
      <c r="L43" s="47">
        <v>0</v>
      </c>
      <c r="M43" s="70">
        <v>0</v>
      </c>
      <c r="N43" s="47">
        <v>0</v>
      </c>
      <c r="O43" s="70">
        <v>0</v>
      </c>
      <c r="P43" s="47">
        <v>0</v>
      </c>
      <c r="Q43" s="70">
        <v>0</v>
      </c>
      <c r="R43" s="47">
        <v>0</v>
      </c>
      <c r="S43" s="70">
        <v>0</v>
      </c>
      <c r="T43" s="47">
        <v>0</v>
      </c>
      <c r="U43" s="70">
        <v>108</v>
      </c>
    </row>
    <row r="44" spans="1:21" x14ac:dyDescent="0.25">
      <c r="A44" s="58" t="s">
        <v>69</v>
      </c>
      <c r="B44" s="58" t="s">
        <v>72</v>
      </c>
      <c r="C44" s="58" t="s">
        <v>133</v>
      </c>
      <c r="D44" s="58">
        <f>F44</f>
        <v>12</v>
      </c>
      <c r="E44" s="17">
        <v>0</v>
      </c>
      <c r="F44" s="58">
        <f>K44+M44+O44+Q44+S44+U44</f>
        <v>12</v>
      </c>
      <c r="G44" s="15">
        <v>0</v>
      </c>
      <c r="H44" s="60">
        <v>6</v>
      </c>
      <c r="I44" s="60">
        <v>6</v>
      </c>
      <c r="J44" s="17">
        <v>0</v>
      </c>
      <c r="K44" s="60">
        <v>0</v>
      </c>
      <c r="L44" s="17">
        <v>0</v>
      </c>
      <c r="M44" s="60">
        <v>0</v>
      </c>
      <c r="N44" s="17">
        <v>0</v>
      </c>
      <c r="O44" s="60">
        <v>0</v>
      </c>
      <c r="P44" s="17">
        <v>0</v>
      </c>
      <c r="Q44" s="60">
        <v>0</v>
      </c>
      <c r="R44" s="17">
        <v>0</v>
      </c>
      <c r="S44" s="60">
        <v>0</v>
      </c>
      <c r="T44" s="17">
        <v>0</v>
      </c>
      <c r="U44" s="60">
        <v>12</v>
      </c>
    </row>
    <row r="45" spans="1:21" ht="51.75" customHeight="1" x14ac:dyDescent="0.25">
      <c r="A45" s="49" t="s">
        <v>23</v>
      </c>
      <c r="B45" s="49" t="s">
        <v>103</v>
      </c>
      <c r="C45" s="65" t="s">
        <v>112</v>
      </c>
      <c r="D45" s="45">
        <f>SUM(D46:D49)</f>
        <v>372</v>
      </c>
      <c r="E45" s="44">
        <f>SUM(E46:E49)</f>
        <v>0</v>
      </c>
      <c r="F45" s="49">
        <f>SUM(F46:F49)</f>
        <v>372</v>
      </c>
      <c r="G45" s="49">
        <f>G46+G49</f>
        <v>24</v>
      </c>
      <c r="H45" s="49">
        <f>H46+H49</f>
        <v>12</v>
      </c>
      <c r="I45" s="49">
        <f>I46+I49</f>
        <v>12</v>
      </c>
      <c r="J45" s="44">
        <v>0</v>
      </c>
      <c r="K45" s="45">
        <v>0</v>
      </c>
      <c r="L45" s="44">
        <v>0</v>
      </c>
      <c r="M45" s="45">
        <v>0</v>
      </c>
      <c r="N45" s="44">
        <f t="shared" ref="N45:U45" si="9">SUM(N46:N49)</f>
        <v>0</v>
      </c>
      <c r="O45" s="45">
        <v>0</v>
      </c>
      <c r="P45" s="44">
        <f t="shared" si="9"/>
        <v>0</v>
      </c>
      <c r="Q45" s="45">
        <v>0</v>
      </c>
      <c r="R45" s="44">
        <f t="shared" si="9"/>
        <v>0</v>
      </c>
      <c r="S45" s="45">
        <f t="shared" si="9"/>
        <v>72</v>
      </c>
      <c r="T45" s="44">
        <f t="shared" si="9"/>
        <v>0</v>
      </c>
      <c r="U45" s="45">
        <f t="shared" si="9"/>
        <v>300</v>
      </c>
    </row>
    <row r="46" spans="1:21" ht="40.5" customHeight="1" x14ac:dyDescent="0.25">
      <c r="A46" s="50" t="s">
        <v>24</v>
      </c>
      <c r="B46" s="50" t="s">
        <v>104</v>
      </c>
      <c r="C46" s="58" t="s">
        <v>133</v>
      </c>
      <c r="D46" s="70">
        <f>SUM(E46:F46)</f>
        <v>180</v>
      </c>
      <c r="E46" s="47">
        <f>P46+N46</f>
        <v>0</v>
      </c>
      <c r="F46" s="70">
        <f>K46+M46+O46+Q46+S46+U46</f>
        <v>180</v>
      </c>
      <c r="G46" s="71">
        <v>24</v>
      </c>
      <c r="H46" s="50">
        <v>6</v>
      </c>
      <c r="I46" s="50">
        <v>6</v>
      </c>
      <c r="J46" s="47">
        <v>0</v>
      </c>
      <c r="K46" s="70">
        <v>0</v>
      </c>
      <c r="L46" s="47">
        <v>0</v>
      </c>
      <c r="M46" s="70">
        <v>0</v>
      </c>
      <c r="N46" s="47">
        <v>0</v>
      </c>
      <c r="O46" s="70">
        <v>0</v>
      </c>
      <c r="P46" s="47">
        <v>0</v>
      </c>
      <c r="Q46" s="70">
        <v>0</v>
      </c>
      <c r="R46" s="47">
        <v>0</v>
      </c>
      <c r="S46" s="70">
        <v>72</v>
      </c>
      <c r="T46" s="47">
        <v>0</v>
      </c>
      <c r="U46" s="70">
        <v>108</v>
      </c>
    </row>
    <row r="47" spans="1:21" x14ac:dyDescent="0.25">
      <c r="A47" s="100" t="s">
        <v>92</v>
      </c>
      <c r="B47" s="70" t="s">
        <v>19</v>
      </c>
      <c r="C47" s="70" t="s">
        <v>134</v>
      </c>
      <c r="D47" s="70">
        <f>F47</f>
        <v>72</v>
      </c>
      <c r="E47" s="47">
        <v>0</v>
      </c>
      <c r="F47" s="70">
        <f>K47+M47+O47+Q47+S47+U47</f>
        <v>72</v>
      </c>
      <c r="G47" s="69">
        <v>0</v>
      </c>
      <c r="H47" s="70">
        <v>0</v>
      </c>
      <c r="I47" s="70">
        <v>0</v>
      </c>
      <c r="J47" s="47">
        <v>0</v>
      </c>
      <c r="K47" s="70">
        <v>0</v>
      </c>
      <c r="L47" s="47">
        <v>0</v>
      </c>
      <c r="M47" s="70">
        <v>0</v>
      </c>
      <c r="N47" s="47">
        <v>0</v>
      </c>
      <c r="O47" s="70">
        <v>0</v>
      </c>
      <c r="P47" s="47">
        <v>0</v>
      </c>
      <c r="Q47" s="70">
        <v>0</v>
      </c>
      <c r="R47" s="47">
        <v>0</v>
      </c>
      <c r="S47" s="70">
        <v>0</v>
      </c>
      <c r="T47" s="47">
        <v>0</v>
      </c>
      <c r="U47" s="70">
        <v>72</v>
      </c>
    </row>
    <row r="48" spans="1:21" ht="27.75" customHeight="1" x14ac:dyDescent="0.25">
      <c r="A48" s="101"/>
      <c r="B48" s="60" t="s">
        <v>20</v>
      </c>
      <c r="C48" s="60" t="s">
        <v>134</v>
      </c>
      <c r="D48" s="60">
        <v>108</v>
      </c>
      <c r="E48" s="17">
        <v>0</v>
      </c>
      <c r="F48" s="60">
        <f>K48+M48+O48+Q48+S48+U48</f>
        <v>108</v>
      </c>
      <c r="G48" s="60">
        <v>0</v>
      </c>
      <c r="H48" s="60">
        <v>0</v>
      </c>
      <c r="I48" s="60">
        <v>0</v>
      </c>
      <c r="J48" s="17">
        <v>0</v>
      </c>
      <c r="K48" s="60">
        <v>0</v>
      </c>
      <c r="L48" s="17">
        <v>0</v>
      </c>
      <c r="M48" s="60">
        <v>0</v>
      </c>
      <c r="N48" s="17">
        <v>0</v>
      </c>
      <c r="O48" s="60">
        <v>0</v>
      </c>
      <c r="P48" s="17">
        <v>0</v>
      </c>
      <c r="Q48" s="60">
        <v>0</v>
      </c>
      <c r="R48" s="17">
        <v>0</v>
      </c>
      <c r="S48" s="60">
        <v>0</v>
      </c>
      <c r="T48" s="17">
        <v>0</v>
      </c>
      <c r="U48" s="60">
        <v>108</v>
      </c>
    </row>
    <row r="49" spans="1:21" ht="22.5" customHeight="1" x14ac:dyDescent="0.25">
      <c r="A49" s="20" t="s">
        <v>105</v>
      </c>
      <c r="B49" s="58" t="s">
        <v>72</v>
      </c>
      <c r="C49" s="19" t="s">
        <v>133</v>
      </c>
      <c r="D49" s="20">
        <f>F49</f>
        <v>12</v>
      </c>
      <c r="E49" s="47">
        <v>0</v>
      </c>
      <c r="F49" s="20">
        <f>K49+M49+O49+Q49+S49+U49</f>
        <v>12</v>
      </c>
      <c r="G49" s="20">
        <v>0</v>
      </c>
      <c r="H49" s="20">
        <v>6</v>
      </c>
      <c r="I49" s="20">
        <v>6</v>
      </c>
      <c r="J49" s="47">
        <v>0</v>
      </c>
      <c r="K49" s="20">
        <v>0</v>
      </c>
      <c r="L49" s="47">
        <v>0</v>
      </c>
      <c r="M49" s="20">
        <v>0</v>
      </c>
      <c r="N49" s="47">
        <v>0</v>
      </c>
      <c r="O49" s="20">
        <v>0</v>
      </c>
      <c r="P49" s="47">
        <v>0</v>
      </c>
      <c r="Q49" s="20">
        <v>0</v>
      </c>
      <c r="R49" s="47">
        <v>0</v>
      </c>
      <c r="S49" s="20">
        <v>0</v>
      </c>
      <c r="T49" s="47">
        <v>0</v>
      </c>
      <c r="U49" s="20">
        <v>12</v>
      </c>
    </row>
    <row r="50" spans="1:21" ht="32.25" customHeight="1" x14ac:dyDescent="0.25">
      <c r="A50" s="22" t="s">
        <v>26</v>
      </c>
      <c r="B50" s="22" t="s">
        <v>27</v>
      </c>
      <c r="C50" s="21"/>
      <c r="D50" s="21">
        <v>36</v>
      </c>
      <c r="E50" s="25">
        <v>0</v>
      </c>
      <c r="F50" s="21">
        <v>36</v>
      </c>
      <c r="G50" s="21">
        <v>0</v>
      </c>
      <c r="H50" s="21">
        <v>0</v>
      </c>
      <c r="I50" s="21">
        <v>0</v>
      </c>
      <c r="J50" s="25">
        <v>0</v>
      </c>
      <c r="K50" s="21">
        <v>0</v>
      </c>
      <c r="L50" s="25">
        <v>0</v>
      </c>
      <c r="M50" s="21">
        <v>0</v>
      </c>
      <c r="N50" s="25">
        <v>0</v>
      </c>
      <c r="O50" s="21">
        <v>0</v>
      </c>
      <c r="P50" s="25">
        <v>0</v>
      </c>
      <c r="Q50" s="21">
        <v>0</v>
      </c>
      <c r="R50" s="25">
        <v>0</v>
      </c>
      <c r="S50" s="21">
        <v>0</v>
      </c>
      <c r="T50" s="25">
        <v>0</v>
      </c>
      <c r="U50" s="21">
        <v>36</v>
      </c>
    </row>
    <row r="51" spans="1:21" x14ac:dyDescent="0.25">
      <c r="A51" s="106" t="s">
        <v>25</v>
      </c>
      <c r="B51" s="107"/>
      <c r="C51" s="43" t="s">
        <v>116</v>
      </c>
      <c r="D51" s="33">
        <f>D50+D34+D28+D11</f>
        <v>2952</v>
      </c>
      <c r="E51" s="18">
        <f>E50+E34+E28+E11</f>
        <v>0</v>
      </c>
      <c r="F51" s="37">
        <f>F50+F34+F28+F11</f>
        <v>2952</v>
      </c>
      <c r="G51" s="33">
        <f>G34+G28+G11</f>
        <v>544</v>
      </c>
      <c r="H51" s="37">
        <f>H34+H28+H11</f>
        <v>84</v>
      </c>
      <c r="I51" s="37">
        <f>I34+I28+I11</f>
        <v>60</v>
      </c>
      <c r="J51" s="18">
        <f>J11</f>
        <v>0</v>
      </c>
      <c r="K51" s="33">
        <f>K11</f>
        <v>408</v>
      </c>
      <c r="L51" s="18">
        <f>SUM(L11)</f>
        <v>0</v>
      </c>
      <c r="M51" s="33">
        <f>M11</f>
        <v>576</v>
      </c>
      <c r="N51" s="18">
        <f>N34+N28</f>
        <v>0</v>
      </c>
      <c r="O51" s="33">
        <f>O34+O28+O11</f>
        <v>408</v>
      </c>
      <c r="P51" s="18">
        <f>P34+P28</f>
        <v>0</v>
      </c>
      <c r="Q51" s="33">
        <f>Q34+Q28+Q11</f>
        <v>576</v>
      </c>
      <c r="R51" s="18">
        <f>R34+R28</f>
        <v>0</v>
      </c>
      <c r="S51" s="33">
        <f>S34+S28+S11</f>
        <v>408</v>
      </c>
      <c r="T51" s="18">
        <f>T34+T28</f>
        <v>0</v>
      </c>
      <c r="U51" s="33">
        <f>U50+U34+U28</f>
        <v>576</v>
      </c>
    </row>
    <row r="52" spans="1:21" x14ac:dyDescent="0.25">
      <c r="A52" s="108" t="s">
        <v>108</v>
      </c>
      <c r="B52" s="108"/>
      <c r="C52" s="108"/>
      <c r="D52" s="108"/>
      <c r="E52" s="108"/>
      <c r="F52" s="108"/>
      <c r="G52" s="109" t="s">
        <v>32</v>
      </c>
      <c r="H52" s="104" t="s">
        <v>117</v>
      </c>
      <c r="I52" s="105"/>
      <c r="J52" s="102">
        <v>408</v>
      </c>
      <c r="K52" s="103"/>
      <c r="L52" s="102">
        <v>576</v>
      </c>
      <c r="M52" s="103"/>
      <c r="N52" s="102">
        <f>O51-N53-N54</f>
        <v>408</v>
      </c>
      <c r="O52" s="103"/>
      <c r="P52" s="102">
        <f>Q51-P53-P54-Q50</f>
        <v>516</v>
      </c>
      <c r="Q52" s="103"/>
      <c r="R52" s="102">
        <f>S51-R53-R54</f>
        <v>252</v>
      </c>
      <c r="S52" s="103"/>
      <c r="T52" s="102">
        <f>U50+U49+U46+U44+U41+U39+U36+U28+U11</f>
        <v>216</v>
      </c>
      <c r="U52" s="103"/>
    </row>
    <row r="53" spans="1:21" ht="26.25" customHeight="1" x14ac:dyDescent="0.25">
      <c r="A53" s="108"/>
      <c r="B53" s="108"/>
      <c r="C53" s="108"/>
      <c r="D53" s="108"/>
      <c r="E53" s="108"/>
      <c r="F53" s="108"/>
      <c r="G53" s="109"/>
      <c r="H53" s="104" t="s">
        <v>106</v>
      </c>
      <c r="I53" s="105"/>
      <c r="J53" s="102">
        <v>0</v>
      </c>
      <c r="K53" s="103"/>
      <c r="L53" s="102">
        <v>0</v>
      </c>
      <c r="M53" s="103"/>
      <c r="N53" s="102">
        <f>O47+O42+O37</f>
        <v>0</v>
      </c>
      <c r="O53" s="103"/>
      <c r="P53" s="102">
        <f>Q47+Q42+Q37</f>
        <v>60</v>
      </c>
      <c r="Q53" s="103"/>
      <c r="R53" s="102">
        <f>S47+S42+S37</f>
        <v>48</v>
      </c>
      <c r="S53" s="103"/>
      <c r="T53" s="102">
        <f>U47+U42+U37</f>
        <v>144</v>
      </c>
      <c r="U53" s="103"/>
    </row>
    <row r="54" spans="1:21" ht="24.75" customHeight="1" x14ac:dyDescent="0.25">
      <c r="A54" s="108"/>
      <c r="B54" s="108"/>
      <c r="C54" s="108"/>
      <c r="D54" s="108"/>
      <c r="E54" s="108"/>
      <c r="F54" s="108"/>
      <c r="G54" s="109"/>
      <c r="H54" s="104" t="s">
        <v>91</v>
      </c>
      <c r="I54" s="105"/>
      <c r="J54" s="102">
        <v>0</v>
      </c>
      <c r="K54" s="103"/>
      <c r="L54" s="102">
        <v>0</v>
      </c>
      <c r="M54" s="103"/>
      <c r="N54" s="102">
        <f>O48+O43+O38</f>
        <v>0</v>
      </c>
      <c r="O54" s="103"/>
      <c r="P54" s="102">
        <f>Q48+Q43+Q38</f>
        <v>0</v>
      </c>
      <c r="Q54" s="103"/>
      <c r="R54" s="102">
        <f>S48+S43+S38</f>
        <v>108</v>
      </c>
      <c r="S54" s="103"/>
      <c r="T54" s="102">
        <f>U48+U43+U38</f>
        <v>216</v>
      </c>
      <c r="U54" s="103"/>
    </row>
    <row r="55" spans="1:21" x14ac:dyDescent="0.25">
      <c r="A55" s="108"/>
      <c r="B55" s="108"/>
      <c r="C55" s="108"/>
      <c r="D55" s="108"/>
      <c r="E55" s="108"/>
      <c r="F55" s="108"/>
      <c r="G55" s="109"/>
      <c r="H55" s="104" t="s">
        <v>107</v>
      </c>
      <c r="I55" s="105"/>
      <c r="J55" s="102">
        <v>0</v>
      </c>
      <c r="K55" s="103"/>
      <c r="L55" s="102">
        <v>4</v>
      </c>
      <c r="M55" s="103"/>
      <c r="N55" s="102">
        <v>3</v>
      </c>
      <c r="O55" s="103"/>
      <c r="P55" s="102">
        <v>6</v>
      </c>
      <c r="Q55" s="103"/>
      <c r="R55" s="102">
        <v>2</v>
      </c>
      <c r="S55" s="103"/>
      <c r="T55" s="102">
        <v>4</v>
      </c>
      <c r="U55" s="103"/>
    </row>
    <row r="56" spans="1:21" x14ac:dyDescent="0.25">
      <c r="A56" s="108"/>
      <c r="B56" s="108"/>
      <c r="C56" s="108"/>
      <c r="D56" s="108"/>
      <c r="E56" s="108"/>
      <c r="F56" s="108"/>
      <c r="G56" s="109"/>
      <c r="H56" s="104" t="s">
        <v>64</v>
      </c>
      <c r="I56" s="105"/>
      <c r="J56" s="102">
        <v>0</v>
      </c>
      <c r="K56" s="103"/>
      <c r="L56" s="102">
        <v>0</v>
      </c>
      <c r="M56" s="103"/>
      <c r="N56" s="102">
        <v>3</v>
      </c>
      <c r="O56" s="103"/>
      <c r="P56" s="102">
        <v>1</v>
      </c>
      <c r="Q56" s="103"/>
      <c r="R56" s="102">
        <v>1</v>
      </c>
      <c r="S56" s="103"/>
      <c r="T56" s="102">
        <v>4</v>
      </c>
      <c r="U56" s="103"/>
    </row>
    <row r="59" spans="1:21" ht="15.75" x14ac:dyDescent="0.25">
      <c r="C59" s="92" t="s">
        <v>138</v>
      </c>
      <c r="D59" s="92"/>
      <c r="E59" s="92"/>
      <c r="F59" s="92"/>
      <c r="G59" s="92"/>
    </row>
    <row r="60" spans="1:21" x14ac:dyDescent="0.25">
      <c r="B60" s="136" t="s">
        <v>38</v>
      </c>
      <c r="C60" s="131" t="s">
        <v>89</v>
      </c>
      <c r="D60" s="139" t="s">
        <v>90</v>
      </c>
      <c r="E60" s="140"/>
      <c r="F60" s="131" t="s">
        <v>27</v>
      </c>
      <c r="G60" s="131" t="s">
        <v>39</v>
      </c>
      <c r="H60" s="131" t="s">
        <v>25</v>
      </c>
    </row>
    <row r="61" spans="1:21" x14ac:dyDescent="0.25">
      <c r="B61" s="137"/>
      <c r="C61" s="132"/>
      <c r="D61" s="134" t="s">
        <v>19</v>
      </c>
      <c r="E61" s="134" t="s">
        <v>91</v>
      </c>
      <c r="F61" s="132"/>
      <c r="G61" s="132"/>
      <c r="H61" s="132"/>
    </row>
    <row r="62" spans="1:21" ht="43.5" customHeight="1" x14ac:dyDescent="0.25">
      <c r="B62" s="138"/>
      <c r="C62" s="133"/>
      <c r="D62" s="135"/>
      <c r="E62" s="135"/>
      <c r="F62" s="133"/>
      <c r="G62" s="133"/>
      <c r="H62" s="133"/>
    </row>
    <row r="63" spans="1:21" ht="15.75" thickBot="1" x14ac:dyDescent="0.3">
      <c r="B63" s="72">
        <v>1</v>
      </c>
      <c r="C63" s="72">
        <v>2</v>
      </c>
      <c r="D63" s="72">
        <v>3</v>
      </c>
      <c r="E63" s="72">
        <v>4</v>
      </c>
      <c r="F63" s="72">
        <v>7</v>
      </c>
      <c r="G63" s="72">
        <v>8</v>
      </c>
      <c r="H63" s="72">
        <v>9</v>
      </c>
    </row>
    <row r="64" spans="1:21" ht="15.75" thickBot="1" x14ac:dyDescent="0.3">
      <c r="B64" s="73" t="s">
        <v>28</v>
      </c>
      <c r="C64" s="74">
        <v>41</v>
      </c>
      <c r="D64" s="74">
        <v>0</v>
      </c>
      <c r="E64" s="74">
        <v>0</v>
      </c>
      <c r="F64" s="75">
        <v>0</v>
      </c>
      <c r="G64" s="75">
        <v>11</v>
      </c>
      <c r="H64" s="75">
        <f>SUM(C64:G64)</f>
        <v>52</v>
      </c>
    </row>
    <row r="65" spans="2:8" ht="15.75" thickBot="1" x14ac:dyDescent="0.3">
      <c r="B65" s="79" t="s">
        <v>40</v>
      </c>
      <c r="C65" s="74">
        <v>38.5</v>
      </c>
      <c r="D65" s="74">
        <v>2.5</v>
      </c>
      <c r="E65" s="74">
        <v>0</v>
      </c>
      <c r="F65" s="75">
        <v>0</v>
      </c>
      <c r="G65" s="75">
        <v>11</v>
      </c>
      <c r="H65" s="75">
        <f>SUM(C65:G65)</f>
        <v>52</v>
      </c>
    </row>
    <row r="66" spans="2:8" ht="15.75" thickBot="1" x14ac:dyDescent="0.3">
      <c r="B66" s="76" t="s">
        <v>139</v>
      </c>
      <c r="C66" s="75">
        <v>18</v>
      </c>
      <c r="D66" s="75">
        <v>8</v>
      </c>
      <c r="E66" s="75">
        <v>9</v>
      </c>
      <c r="F66" s="75">
        <v>1</v>
      </c>
      <c r="G66" s="75">
        <v>2</v>
      </c>
      <c r="H66" s="75">
        <f>SUM(C66:G66)</f>
        <v>38</v>
      </c>
    </row>
    <row r="67" spans="2:8" x14ac:dyDescent="0.25">
      <c r="B67" s="77" t="s">
        <v>25</v>
      </c>
      <c r="C67" s="78">
        <f>SUM(C64:C66)</f>
        <v>97.5</v>
      </c>
      <c r="D67" s="78">
        <f>SUM(D64:D66)</f>
        <v>10.5</v>
      </c>
      <c r="E67" s="78">
        <f>SUM(E64:E66)</f>
        <v>9</v>
      </c>
      <c r="F67" s="78">
        <f>SUM(F64:F66)</f>
        <v>1</v>
      </c>
      <c r="G67" s="78">
        <f>SUM(G64:G66)</f>
        <v>24</v>
      </c>
      <c r="H67" s="78">
        <f>SUM(C67:G67)</f>
        <v>142</v>
      </c>
    </row>
  </sheetData>
  <mergeCells count="72">
    <mergeCell ref="R56:S56"/>
    <mergeCell ref="T56:U56"/>
    <mergeCell ref="J5:U5"/>
    <mergeCell ref="R53:S53"/>
    <mergeCell ref="T53:U53"/>
    <mergeCell ref="R54:S54"/>
    <mergeCell ref="T54:U54"/>
    <mergeCell ref="R55:S55"/>
    <mergeCell ref="T55:U55"/>
    <mergeCell ref="R6:U6"/>
    <mergeCell ref="R7:S8"/>
    <mergeCell ref="T7:U8"/>
    <mergeCell ref="R52:S52"/>
    <mergeCell ref="T52:U52"/>
    <mergeCell ref="J52:K52"/>
    <mergeCell ref="L52:M52"/>
    <mergeCell ref="H56:I56"/>
    <mergeCell ref="J56:K56"/>
    <mergeCell ref="L56:M56"/>
    <mergeCell ref="N56:O56"/>
    <mergeCell ref="P56:Q56"/>
    <mergeCell ref="N52:O52"/>
    <mergeCell ref="P52:Q52"/>
    <mergeCell ref="H55:I55"/>
    <mergeCell ref="J55:K55"/>
    <mergeCell ref="L55:M55"/>
    <mergeCell ref="N55:O55"/>
    <mergeCell ref="P55:Q55"/>
    <mergeCell ref="H54:I54"/>
    <mergeCell ref="J54:K54"/>
    <mergeCell ref="L54:M54"/>
    <mergeCell ref="N54:O54"/>
    <mergeCell ref="P54:Q54"/>
    <mergeCell ref="A37:A38"/>
    <mergeCell ref="A42:A43"/>
    <mergeCell ref="A47:A48"/>
    <mergeCell ref="A51:B51"/>
    <mergeCell ref="A52:F56"/>
    <mergeCell ref="G52:G56"/>
    <mergeCell ref="J6:M6"/>
    <mergeCell ref="N6:Q6"/>
    <mergeCell ref="G7:G9"/>
    <mergeCell ref="H7:H9"/>
    <mergeCell ref="I7:I9"/>
    <mergeCell ref="J7:K8"/>
    <mergeCell ref="L7:M8"/>
    <mergeCell ref="N7:O8"/>
    <mergeCell ref="P7:Q8"/>
    <mergeCell ref="H53:I53"/>
    <mergeCell ref="J53:K53"/>
    <mergeCell ref="L53:M53"/>
    <mergeCell ref="N53:O53"/>
    <mergeCell ref="P53:Q53"/>
    <mergeCell ref="H52:I52"/>
    <mergeCell ref="D3:Q3"/>
    <mergeCell ref="A5:A9"/>
    <mergeCell ref="B5:B9"/>
    <mergeCell ref="C5:C9"/>
    <mergeCell ref="D5:I5"/>
    <mergeCell ref="D6:D9"/>
    <mergeCell ref="E6:E9"/>
    <mergeCell ref="F6:F9"/>
    <mergeCell ref="G6:I6"/>
    <mergeCell ref="H60:H62"/>
    <mergeCell ref="D61:D62"/>
    <mergeCell ref="E61:E62"/>
    <mergeCell ref="C59:G59"/>
    <mergeCell ref="B60:B62"/>
    <mergeCell ref="C60:C62"/>
    <mergeCell ref="D60:E60"/>
    <mergeCell ref="F60:F62"/>
    <mergeCell ref="G60:G6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сводные данные по бюджету време</vt:lpstr>
      <vt:lpstr>план учебного процесса</vt:lpstr>
      <vt:lpstr>пояснительная записка</vt:lpstr>
      <vt:lpstr>Индивидуальный план для ОВЗ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</dc:creator>
  <cp:lastModifiedBy>Ирина</cp:lastModifiedBy>
  <cp:lastPrinted>2022-12-22T08:04:09Z</cp:lastPrinted>
  <dcterms:created xsi:type="dcterms:W3CDTF">2013-06-06T08:45:59Z</dcterms:created>
  <dcterms:modified xsi:type="dcterms:W3CDTF">2023-09-01T23:59:33Z</dcterms:modified>
</cp:coreProperties>
</file>