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040"/>
  </bookViews>
  <sheets>
    <sheet name="титульный лист" sheetId="1" r:id="rId1"/>
    <sheet name="сводные данные по бюджету време" sheetId="2" r:id="rId2"/>
    <sheet name="план учебного процесса" sheetId="3" r:id="rId3"/>
    <sheet name="пречень кабинетов" sheetId="4" r:id="rId4"/>
  </sheets>
  <calcPr calcId="125725"/>
</workbook>
</file>

<file path=xl/calcChain.xml><?xml version="1.0" encoding="utf-8"?>
<calcChain xmlns="http://schemas.openxmlformats.org/spreadsheetml/2006/main">
  <c r="F33" i="3"/>
  <c r="F31" s="1"/>
  <c r="F41"/>
  <c r="D41" s="1"/>
  <c r="E41"/>
  <c r="E42"/>
  <c r="D42"/>
  <c r="F42"/>
  <c r="D43"/>
  <c r="E43"/>
  <c r="F43"/>
  <c r="E44"/>
  <c r="F44"/>
  <c r="D44" s="1"/>
  <c r="D45"/>
  <c r="E45"/>
  <c r="F45"/>
  <c r="D46"/>
  <c r="E46"/>
  <c r="F46"/>
  <c r="D47"/>
  <c r="E47"/>
  <c r="F47"/>
  <c r="D48"/>
  <c r="E48"/>
  <c r="F48"/>
  <c r="D49"/>
  <c r="E49"/>
  <c r="F49"/>
  <c r="E31"/>
  <c r="G31"/>
  <c r="H31"/>
  <c r="I31"/>
  <c r="J31"/>
  <c r="D32"/>
  <c r="E32"/>
  <c r="F32"/>
  <c r="E33"/>
  <c r="D34"/>
  <c r="E34"/>
  <c r="F34"/>
  <c r="D35"/>
  <c r="F35"/>
  <c r="D36"/>
  <c r="E36"/>
  <c r="F36"/>
  <c r="D37"/>
  <c r="E37"/>
  <c r="F37"/>
  <c r="G37"/>
  <c r="H37"/>
  <c r="I37"/>
  <c r="J37"/>
  <c r="D38"/>
  <c r="D39"/>
  <c r="E39"/>
  <c r="E38"/>
  <c r="F38"/>
  <c r="F39"/>
  <c r="G40"/>
  <c r="H40"/>
  <c r="I40"/>
  <c r="J40"/>
  <c r="D50"/>
  <c r="E50"/>
  <c r="F50"/>
  <c r="G50"/>
  <c r="H50"/>
  <c r="I50"/>
  <c r="J50"/>
  <c r="D51"/>
  <c r="E51"/>
  <c r="F51"/>
  <c r="G51"/>
  <c r="H51"/>
  <c r="I51"/>
  <c r="J51"/>
  <c r="D52"/>
  <c r="E52"/>
  <c r="F52"/>
  <c r="D53"/>
  <c r="F53"/>
  <c r="D54"/>
  <c r="F54"/>
  <c r="D55"/>
  <c r="F55"/>
  <c r="D56"/>
  <c r="E56"/>
  <c r="F56"/>
  <c r="G56"/>
  <c r="H56"/>
  <c r="I56"/>
  <c r="J56"/>
  <c r="D57"/>
  <c r="E57"/>
  <c r="F57"/>
  <c r="D59"/>
  <c r="F59"/>
  <c r="D61"/>
  <c r="F61"/>
  <c r="D63"/>
  <c r="F63"/>
  <c r="D64"/>
  <c r="F64"/>
  <c r="D65"/>
  <c r="F65"/>
  <c r="D66"/>
  <c r="E66"/>
  <c r="F66"/>
  <c r="G66"/>
  <c r="H66"/>
  <c r="I66"/>
  <c r="J66"/>
  <c r="D68"/>
  <c r="E68"/>
  <c r="F68"/>
  <c r="D69"/>
  <c r="F69"/>
  <c r="D70"/>
  <c r="F70"/>
  <c r="D71"/>
  <c r="F71"/>
  <c r="D72"/>
  <c r="E72"/>
  <c r="F72"/>
  <c r="G72"/>
  <c r="H72"/>
  <c r="I72"/>
  <c r="J72"/>
  <c r="D74"/>
  <c r="E74"/>
  <c r="F74"/>
  <c r="D75"/>
  <c r="F75"/>
  <c r="D76"/>
  <c r="F76"/>
  <c r="D77"/>
  <c r="E77"/>
  <c r="F77"/>
  <c r="D78"/>
  <c r="F78"/>
  <c r="D79"/>
  <c r="F79"/>
  <c r="D80"/>
  <c r="F80"/>
  <c r="G81"/>
  <c r="I81"/>
  <c r="J81"/>
  <c r="D81"/>
  <c r="E81"/>
  <c r="F81"/>
  <c r="D82"/>
  <c r="E82"/>
  <c r="F82"/>
  <c r="D83"/>
  <c r="F83"/>
  <c r="D84"/>
  <c r="F84"/>
  <c r="F85"/>
  <c r="D86"/>
  <c r="F86"/>
  <c r="D87"/>
  <c r="F87"/>
  <c r="U91"/>
  <c r="U90"/>
  <c r="U31"/>
  <c r="U40"/>
  <c r="U88" s="1"/>
  <c r="U89" s="1"/>
  <c r="U50"/>
  <c r="U51"/>
  <c r="U56"/>
  <c r="U66"/>
  <c r="U72"/>
  <c r="U81"/>
  <c r="V88"/>
  <c r="V51"/>
  <c r="V56"/>
  <c r="V66"/>
  <c r="V72"/>
  <c r="V81"/>
  <c r="V40"/>
  <c r="V37"/>
  <c r="V31"/>
  <c r="S91"/>
  <c r="S90"/>
  <c r="S89"/>
  <c r="S88"/>
  <c r="S31"/>
  <c r="S40"/>
  <c r="S50"/>
  <c r="S81"/>
  <c r="S72"/>
  <c r="S66"/>
  <c r="S56"/>
  <c r="S51"/>
  <c r="T51"/>
  <c r="T56"/>
  <c r="T66"/>
  <c r="T72"/>
  <c r="T81"/>
  <c r="T88"/>
  <c r="Q91"/>
  <c r="Q90"/>
  <c r="Q89"/>
  <c r="Q88"/>
  <c r="Q31"/>
  <c r="Q37"/>
  <c r="Q40"/>
  <c r="Q50"/>
  <c r="Q51"/>
  <c r="Q56"/>
  <c r="Q66"/>
  <c r="Q72"/>
  <c r="Q81"/>
  <c r="R31"/>
  <c r="R37"/>
  <c r="R40"/>
  <c r="R50"/>
  <c r="R51"/>
  <c r="R56"/>
  <c r="R66"/>
  <c r="R72"/>
  <c r="R81"/>
  <c r="O91"/>
  <c r="O90"/>
  <c r="O31"/>
  <c r="O37"/>
  <c r="O40"/>
  <c r="O50"/>
  <c r="O51"/>
  <c r="P51"/>
  <c r="O56"/>
  <c r="P56"/>
  <c r="O66"/>
  <c r="P66"/>
  <c r="O72"/>
  <c r="P72"/>
  <c r="O81"/>
  <c r="P81"/>
  <c r="P40"/>
  <c r="P37"/>
  <c r="P31"/>
  <c r="N31"/>
  <c r="N88" s="1"/>
  <c r="M89" s="1"/>
  <c r="L27"/>
  <c r="N27"/>
  <c r="L15"/>
  <c r="L14" s="1"/>
  <c r="L88" s="1"/>
  <c r="K89" s="1"/>
  <c r="N15"/>
  <c r="N14" s="1"/>
  <c r="J27"/>
  <c r="I27"/>
  <c r="J15"/>
  <c r="J14" s="1"/>
  <c r="I15"/>
  <c r="G15"/>
  <c r="F26"/>
  <c r="D26" s="1"/>
  <c r="F25"/>
  <c r="D25" s="1"/>
  <c r="F23"/>
  <c r="D23" s="1"/>
  <c r="F21"/>
  <c r="D21" s="1"/>
  <c r="F20"/>
  <c r="D20" s="1"/>
  <c r="F30"/>
  <c r="F29"/>
  <c r="D29" s="1"/>
  <c r="D28"/>
  <c r="D27" s="1"/>
  <c r="F28"/>
  <c r="F27" s="1"/>
  <c r="F18"/>
  <c r="D18" s="1"/>
  <c r="F24"/>
  <c r="D24" s="1"/>
  <c r="F22"/>
  <c r="D22" s="1"/>
  <c r="F19"/>
  <c r="D19" s="1"/>
  <c r="D17"/>
  <c r="F17"/>
  <c r="F16"/>
  <c r="D16" s="1"/>
  <c r="J9" i="2"/>
  <c r="C11"/>
  <c r="J8"/>
  <c r="I11"/>
  <c r="H11"/>
  <c r="G11"/>
  <c r="F11"/>
  <c r="E11"/>
  <c r="D11"/>
  <c r="O89" i="3" l="1"/>
  <c r="D33"/>
  <c r="D31" s="1"/>
  <c r="D40"/>
  <c r="D88" s="1"/>
  <c r="E40"/>
  <c r="E88" s="1"/>
  <c r="F40"/>
  <c r="G88"/>
  <c r="H88"/>
  <c r="J88"/>
  <c r="V50"/>
  <c r="R88"/>
  <c r="P50"/>
  <c r="P88" s="1"/>
  <c r="I14"/>
  <c r="I88" s="1"/>
  <c r="D15"/>
  <c r="F15"/>
  <c r="F14" s="1"/>
  <c r="D30"/>
  <c r="F88" l="1"/>
  <c r="D14"/>
</calcChain>
</file>

<file path=xl/sharedStrings.xml><?xml version="1.0" encoding="utf-8"?>
<sst xmlns="http://schemas.openxmlformats.org/spreadsheetml/2006/main" count="302" uniqueCount="239">
  <si>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</si>
  <si>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</si>
  <si>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</si>
  <si>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</si>
  <si>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</si>
  <si>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</si>
  <si>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в т.ч.</t>
  </si>
  <si>
    <t>2 курс</t>
  </si>
  <si>
    <t>3 курс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</si>
  <si>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</si>
  <si>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</si>
  <si>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</si>
  <si>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</si>
  <si>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</si>
  <si>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</si>
  <si>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</si>
  <si>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</si>
  <si>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</si>
  <si>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</si>
  <si>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З,З,З,З,З,ДЗ</t>
  </si>
  <si>
    <t>ЕН.00</t>
  </si>
  <si>
    <t xml:space="preserve">Математический и общий естественнонаучный цикл </t>
  </si>
  <si>
    <t>ЕН.01</t>
  </si>
  <si>
    <t>ЕН.02</t>
  </si>
  <si>
    <t>ОП.00</t>
  </si>
  <si>
    <t>ОП.01</t>
  </si>
  <si>
    <t>ОП.02</t>
  </si>
  <si>
    <t>ОП.04</t>
  </si>
  <si>
    <t>ОП.05</t>
  </si>
  <si>
    <t>ОП.06</t>
  </si>
  <si>
    <t>ОП.07</t>
  </si>
  <si>
    <t>ОП.08</t>
  </si>
  <si>
    <t>Безопасность жизнедеятельности</t>
  </si>
  <si>
    <t>ПМ.01</t>
  </si>
  <si>
    <t>МДК.01.01</t>
  </si>
  <si>
    <t>Учебная практика</t>
  </si>
  <si>
    <t>Производственная практика</t>
  </si>
  <si>
    <t>ПМ.02</t>
  </si>
  <si>
    <t>МДК.02.01</t>
  </si>
  <si>
    <t>ПМ.03</t>
  </si>
  <si>
    <t>МДК.03.01</t>
  </si>
  <si>
    <t>ПМ.04</t>
  </si>
  <si>
    <t>МДК.04.01</t>
  </si>
  <si>
    <t>ПМ.05</t>
  </si>
  <si>
    <t>МДК.05.01</t>
  </si>
  <si>
    <t>Всего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</si>
  <si>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</si>
  <si>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</si>
  <si>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</si>
  <si>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</si>
  <si>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учебной практики</t>
  </si>
  <si>
    <t>преддипломн. практики</t>
  </si>
  <si>
    <t>экзаменов</t>
  </si>
  <si>
    <t>I курс</t>
  </si>
  <si>
    <t>лаб. И практич. Занятий</t>
  </si>
  <si>
    <t>1 сем 17 нед.</t>
  </si>
  <si>
    <t>О.00</t>
  </si>
  <si>
    <t>Общеобразовательный цикл</t>
  </si>
  <si>
    <t>Базовые дисциплины</t>
  </si>
  <si>
    <t>Профильные дисциплины</t>
  </si>
  <si>
    <t>ОП.09</t>
  </si>
  <si>
    <t xml:space="preserve">всего </t>
  </si>
  <si>
    <t>География</t>
  </si>
  <si>
    <t>Экономика организации</t>
  </si>
  <si>
    <t>Документационное обеспечение управления</t>
  </si>
  <si>
    <t>Финансы, денежное обращение и кредит</t>
  </si>
  <si>
    <t>Налоги и налогообложение</t>
  </si>
  <si>
    <t>Основы бухгалтерского учета</t>
  </si>
  <si>
    <t>Бухгалтерская технология проведения и оформления инвентаризации</t>
  </si>
  <si>
    <t>МДК.02.02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</si>
  <si>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</si>
  <si>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</si>
  <si>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Основы анализа бухгалтерской отчетности</t>
  </si>
  <si>
    <t>МДК.04.02</t>
  </si>
  <si>
    <t>УЧЕБНЫЙ ПЛАН</t>
  </si>
  <si>
    <t>на базе основного общего образования</t>
  </si>
  <si>
    <t>1. Сводные данные по бюджету времени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</si>
  <si>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</si>
  <si>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</si>
  <si>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</si>
  <si>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</si>
  <si>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</si>
  <si>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 (для СПО)</t>
  </si>
  <si>
    <t>II курс</t>
  </si>
  <si>
    <t>III курс</t>
  </si>
  <si>
    <t>№</t>
  </si>
  <si>
    <t>Наименование</t>
  </si>
  <si>
    <t>1. Кабинеты</t>
  </si>
  <si>
    <t>о 105, о115</t>
  </si>
  <si>
    <t>2. Лаборатории</t>
  </si>
  <si>
    <t>Спортивный зал</t>
  </si>
  <si>
    <t>Открытый стадион широкого профиля с элементами полосы препятствий</t>
  </si>
  <si>
    <t>Залы</t>
  </si>
  <si>
    <t>Актовый зал</t>
  </si>
  <si>
    <t>учебная бухгалтерия</t>
  </si>
  <si>
    <t>3. Спортивный комплекс</t>
  </si>
  <si>
    <t>ОП.03</t>
  </si>
  <si>
    <t>базовый уровень подготовки</t>
  </si>
  <si>
    <r>
      <rPr>
        <b/>
        <sz val="11"/>
        <color theme="1"/>
        <rFont val="Times New Roman"/>
        <family val="1"/>
        <charset val="204"/>
      </rPr>
      <t xml:space="preserve">Квалификация: </t>
    </r>
    <r>
      <rPr>
        <sz val="11"/>
        <color theme="1"/>
        <rFont val="Times New Roman"/>
        <family val="1"/>
        <charset val="204"/>
      </rPr>
      <t xml:space="preserve">бухгалтер 
</t>
    </r>
  </si>
  <si>
    <r>
      <rPr>
        <b/>
        <sz val="11"/>
        <color theme="1"/>
        <rFont val="Times New Roman"/>
        <family val="1"/>
        <charset val="204"/>
      </rPr>
      <t xml:space="preserve">Форма обучения </t>
    </r>
    <r>
      <rPr>
        <sz val="11"/>
        <color theme="1"/>
        <rFont val="Times New Roman"/>
        <family val="1"/>
        <charset val="204"/>
      </rPr>
      <t>- очная</t>
    </r>
  </si>
  <si>
    <r>
      <rPr>
        <b/>
        <sz val="11"/>
        <color theme="1"/>
        <rFont val="Times New Roman"/>
        <family val="1"/>
        <charset val="204"/>
      </rPr>
      <t xml:space="preserve">профиль получаемого профессионального образования </t>
    </r>
    <r>
      <rPr>
        <sz val="11"/>
        <color theme="1"/>
        <rFont val="Times New Roman"/>
        <family val="1"/>
        <charset val="204"/>
      </rPr>
      <t>- социально-экономический</t>
    </r>
  </si>
  <si>
    <t>2. План учебного процесса</t>
  </si>
  <si>
    <t>диф. зачетов</t>
  </si>
  <si>
    <t>распределение обязательной (аудиторной) нагрузки по курсам и семестрам (час. в семестр)</t>
  </si>
  <si>
    <t xml:space="preserve"> образовательной программы среднего профессионального образования подготовки специалистов среднего звена    
</t>
  </si>
  <si>
    <t xml:space="preserve">по специальности      
</t>
  </si>
  <si>
    <t>Русского языка и литературы</t>
  </si>
  <si>
    <t>Математики</t>
  </si>
  <si>
    <t>Иностранного языка</t>
  </si>
  <si>
    <t>Географии</t>
  </si>
  <si>
    <t>Информатики и ИКТ</t>
  </si>
  <si>
    <t>Социально-экономических дисциплин</t>
  </si>
  <si>
    <t>Бухгалтерского учета, налогообложения и аудита</t>
  </si>
  <si>
    <t>Финансов, денежного обращения и кредитов</t>
  </si>
  <si>
    <t>Теории бухгалтерского учета</t>
  </si>
  <si>
    <t>3. Перечень кабинетов, лабораторий, мастерских и др. для подготовки по специальности</t>
  </si>
  <si>
    <t xml:space="preserve">Государственного бюджетного профессионального образовательного учреждения Иркутской области "Химико-технологический техникум г.Саянска"     
</t>
  </si>
  <si>
    <t>38.02.01 Экономика и бухгалтерский учет                                                                                                                                             (химическая отрасль)</t>
  </si>
  <si>
    <t>Психология общения</t>
  </si>
  <si>
    <t>Обществознание</t>
  </si>
  <si>
    <t>ОГСЭ.05</t>
  </si>
  <si>
    <t>0\2\0</t>
  </si>
  <si>
    <t>Основ безопасности жизнедеятельности</t>
  </si>
  <si>
    <t xml:space="preserve">Экономики </t>
  </si>
  <si>
    <t xml:space="preserve">Технология составления бухгалтерской отчетности </t>
  </si>
  <si>
    <t>самостоятельная нагрузка</t>
  </si>
  <si>
    <t xml:space="preserve"> информационных технологий в профессиональной деятельности</t>
  </si>
  <si>
    <t>стрелковый тир</t>
  </si>
  <si>
    <t xml:space="preserve">Библиотека, читальный зал с выходом в сеть Интернет </t>
  </si>
  <si>
    <r>
      <rPr>
        <b/>
        <sz val="11"/>
        <color theme="1"/>
        <rFont val="Times New Roman"/>
        <family val="1"/>
        <charset val="204"/>
      </rPr>
      <t>Сроки получения СПО по ППССЗ</t>
    </r>
    <r>
      <rPr>
        <sz val="11"/>
        <color theme="1"/>
        <rFont val="Times New Roman"/>
        <family val="1"/>
        <charset val="204"/>
      </rPr>
      <t xml:space="preserve"> - 2 года и 10 мес.</t>
    </r>
  </si>
  <si>
    <t>Истории и обществознания</t>
  </si>
  <si>
    <t>ОУД.00</t>
  </si>
  <si>
    <t>ОУД.01</t>
  </si>
  <si>
    <t>ОУД. 03</t>
  </si>
  <si>
    <t>ОУД.04</t>
  </si>
  <si>
    <t>ОУД.05</t>
  </si>
  <si>
    <t>ОУД.08</t>
  </si>
  <si>
    <t xml:space="preserve">Информатика </t>
  </si>
  <si>
    <t xml:space="preserve">Аудит </t>
  </si>
  <si>
    <t>Порядок ведения кассовых операций и условия работы с денежной наличностью</t>
  </si>
  <si>
    <t>Литература</t>
  </si>
  <si>
    <t xml:space="preserve">Русский язык </t>
  </si>
  <si>
    <t>ОУД.02</t>
  </si>
  <si>
    <t>ОУД.06</t>
  </si>
  <si>
    <t>ОУД.09</t>
  </si>
  <si>
    <t>ОУД.11</t>
  </si>
  <si>
    <t>ОУД.12</t>
  </si>
  <si>
    <t>Выполнение работ по должности служащих "Кассир"</t>
  </si>
  <si>
    <t xml:space="preserve">5 сем.    17 нед. ТО </t>
  </si>
  <si>
    <t>0\2\1+1квалиф</t>
  </si>
  <si>
    <t>0\1 ком\1комп+1квалиф</t>
  </si>
  <si>
    <t>0\2 комп\1квалиф</t>
  </si>
  <si>
    <t>0\1\1+1квалиф</t>
  </si>
  <si>
    <t>Иностранный язык в профессиональной деятельности</t>
  </si>
  <si>
    <t>Экологические основы природопользования</t>
  </si>
  <si>
    <t>Документирование хозяйственных операций и ведение бухгалтерского учета актива организации</t>
  </si>
  <si>
    <t>Практические основы бухгалтерского учета активов организации</t>
  </si>
  <si>
    <t>Ведение бухгалтерского учета источников формирования активов, выполнение работ по   инвентаризации активов и финансовых обязательств организации</t>
  </si>
  <si>
    <t xml:space="preserve">Практические основы бухгалтерского учета источников формирования активов организации  </t>
  </si>
  <si>
    <t>ОУД.10</t>
  </si>
  <si>
    <t>ОУД.13</t>
  </si>
  <si>
    <t>всего занятий во взаимодействии с педагогом</t>
  </si>
  <si>
    <t xml:space="preserve">курсовых работ </t>
  </si>
  <si>
    <t>консультации</t>
  </si>
  <si>
    <t>экзамены</t>
  </si>
  <si>
    <t>Э (2 сем)</t>
  </si>
  <si>
    <t>ДЗ (2 сем)</t>
  </si>
  <si>
    <t xml:space="preserve"> ДЗ (2 сем)</t>
  </si>
  <si>
    <t>ЭК ПМ.01</t>
  </si>
  <si>
    <t>ЭК ПМ.02</t>
  </si>
  <si>
    <t>ЭК ПМ.05</t>
  </si>
  <si>
    <t>ЭК ПМ.03</t>
  </si>
  <si>
    <t>ЭК ПМ.04</t>
  </si>
  <si>
    <t>2+2квалиф</t>
  </si>
  <si>
    <t>во взаимодействии с преподавателем</t>
  </si>
  <si>
    <t>Информационные технологии в профессиональной деятельности</t>
  </si>
  <si>
    <t>ДЗ (3сем)</t>
  </si>
  <si>
    <t>ДЗ (3 сем)</t>
  </si>
  <si>
    <t>Э (3 сем)</t>
  </si>
  <si>
    <t>ДЗ (4 сем)</t>
  </si>
  <si>
    <t>Э (4 сем)</t>
  </si>
  <si>
    <t>Экзамен (квалификационный)</t>
  </si>
  <si>
    <t>(4 сем)</t>
  </si>
  <si>
    <t xml:space="preserve">ДЗ комп: МДК.02.01+02.02                  (4 сем) </t>
  </si>
  <si>
    <t>ДЗ (5 сем)</t>
  </si>
  <si>
    <t>Э (5 сем)</t>
  </si>
  <si>
    <t>Экомп: МДК 04.01+04.02 (6 сем)</t>
  </si>
  <si>
    <t>ДЗ (6 сем)</t>
  </si>
  <si>
    <t>Э (6 сем)</t>
  </si>
  <si>
    <t>(6 сем)</t>
  </si>
  <si>
    <t>Экомп: МДК 04.01+04.02         (6 сем)</t>
  </si>
  <si>
    <t>ДЗ комп: ПП 04.01+ 04.02        ( 6 сем)</t>
  </si>
  <si>
    <t>ДЗ комп: УП.02.01+02.02                             (4 сем)</t>
  </si>
  <si>
    <t>ДЗ комп: УП.02.01+02.02                            (4 сем)</t>
  </si>
  <si>
    <t xml:space="preserve">ДЗ комп: МДК.02.01+02.02                          (4 сем) </t>
  </si>
  <si>
    <t>0\9\4+5 квалиф</t>
  </si>
  <si>
    <t>0\5\4</t>
  </si>
  <si>
    <t>П.00</t>
  </si>
  <si>
    <t>Профессиональный цикл</t>
  </si>
  <si>
    <t>Математика</t>
  </si>
  <si>
    <t xml:space="preserve">Математика </t>
  </si>
  <si>
    <t xml:space="preserve">Основы предпринимательской деятельности </t>
  </si>
  <si>
    <t>ОУД.07</t>
  </si>
  <si>
    <t>Общепрофессиональный цикл</t>
  </si>
  <si>
    <t>Основы безопасности жизнедеятельности</t>
  </si>
  <si>
    <t>Квалификационный экзамен</t>
  </si>
  <si>
    <t xml:space="preserve">Составление и использование бухгалтерской (финансовой) отчетности </t>
  </si>
  <si>
    <t>2+3квалиф</t>
  </si>
  <si>
    <t>практическая подготовка УП.01, ПП.01</t>
  </si>
  <si>
    <t>Практическая подготовка УП.02.01, ПП 02.01</t>
  </si>
  <si>
    <t>Практическая подготовка УП.02.02, ПП.02.02</t>
  </si>
  <si>
    <t>Практическая подготовка УП.03; ПП.03</t>
  </si>
  <si>
    <t>Практическая подготовка УП.04.01; ПП.04.01</t>
  </si>
  <si>
    <t>Практическая подготовка УП.04.02; ПП.04.02</t>
  </si>
  <si>
    <t>Практическая подготовка УП.05; ПП.05</t>
  </si>
  <si>
    <t>Индивидуальный проект</t>
  </si>
  <si>
    <t>Физика</t>
  </si>
  <si>
    <t>Химия</t>
  </si>
  <si>
    <t>Биология</t>
  </si>
  <si>
    <t xml:space="preserve">З, ДЗ </t>
  </si>
  <si>
    <t>2 сем. 24 нед (22 ТО+2ПА)</t>
  </si>
  <si>
    <t xml:space="preserve">3 сем.    17 нед. (16ТО+1УП) </t>
  </si>
  <si>
    <t xml:space="preserve">4 сем.    24 нед. (19ТО+2УП +3ПП) </t>
  </si>
  <si>
    <t>дисциплин и МДК, ПА</t>
  </si>
  <si>
    <t>производств. практики</t>
  </si>
  <si>
    <t xml:space="preserve">6 сем.    24 нед. (10ТО+УП- 1 нед; ПП - 3 нед; 4ПДП; 6ГИА) </t>
  </si>
  <si>
    <t xml:space="preserve">
Государственная итоговая аттестация
в форме демонстрационного экзамена и защиты дипломной работы 
</t>
  </si>
  <si>
    <t xml:space="preserve"> Э (2 сем)</t>
  </si>
  <si>
    <t>ДЗ (2сем)</t>
  </si>
  <si>
    <t>0\1\1</t>
  </si>
  <si>
    <t>0\8\2</t>
  </si>
  <si>
    <t>0\10\3</t>
  </si>
  <si>
    <t>ОУД.14</t>
  </si>
  <si>
    <t>Безопасности жизнедеятельности</t>
  </si>
  <si>
    <t>Химии, биологии</t>
  </si>
  <si>
    <t>Самостоятельной работы</t>
  </si>
  <si>
    <t>Физики</t>
  </si>
  <si>
    <t>0\4\0</t>
  </si>
  <si>
    <t>0\30\16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</si>
</sst>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3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0" fontId="8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2" fillId="0" borderId="0" xfId="0" applyFont="1" applyAlignment="1"/>
    <xf numFmtId="0" fontId="8" fillId="0" borderId="0" xfId="0" applyFont="1"/>
    <xf numFmtId="0" fontId="7" fillId="0" borderId="0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 wrapText="1"/>
    </xf>
    <xf numFmtId="14" fontId="16" fillId="0" borderId="7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/>
    </xf>
    <xf numFmtId="0" fontId="15" fillId="2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14" fontId="16" fillId="0" borderId="1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vertical="top"/>
    </xf>
    <xf numFmtId="0" fontId="16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4" fontId="16" fillId="0" borderId="7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0" fillId="0" borderId="0" xfId="0" applyFont="1"/>
    <xf numFmtId="0" fontId="15" fillId="2" borderId="1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5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textRotation="90" wrapText="1"/>
    </xf>
    <xf numFmtId="0" fontId="15" fillId="0" borderId="5" xfId="0" applyFont="1" applyBorder="1" applyAlignment="1">
      <alignment horizontal="center" vertical="top" textRotation="90" wrapText="1"/>
    </xf>
    <xf numFmtId="0" fontId="15" fillId="0" borderId="6" xfId="0" applyFont="1" applyBorder="1" applyAlignment="1">
      <alignment horizontal="center" vertical="top" textRotation="90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5" fillId="2" borderId="2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 textRotation="90"/>
    </xf>
    <xf numFmtId="0" fontId="15" fillId="0" borderId="5" xfId="0" applyFont="1" applyBorder="1" applyAlignment="1">
      <alignment horizontal="center" vertical="top" textRotation="90"/>
    </xf>
    <xf numFmtId="0" fontId="15" fillId="0" borderId="6" xfId="0" applyFont="1" applyBorder="1" applyAlignment="1">
      <alignment horizontal="center" vertical="top" textRotation="90"/>
    </xf>
    <xf numFmtId="0" fontId="15" fillId="0" borderId="1" xfId="0" applyFont="1" applyBorder="1" applyAlignment="1">
      <alignment horizontal="left" vertical="top" textRotation="90" wrapText="1"/>
    </xf>
    <xf numFmtId="0" fontId="15" fillId="0" borderId="5" xfId="0" applyFont="1" applyBorder="1" applyAlignment="1">
      <alignment horizontal="left" vertical="top" textRotation="90" wrapText="1"/>
    </xf>
    <xf numFmtId="0" fontId="15" fillId="0" borderId="6" xfId="0" applyFont="1" applyBorder="1" applyAlignment="1">
      <alignment horizontal="left" vertical="top" textRotation="90" wrapText="1"/>
    </xf>
    <xf numFmtId="0" fontId="15" fillId="3" borderId="7" xfId="0" applyFont="1" applyFill="1" applyBorder="1" applyAlignment="1">
      <alignment horizontal="center" vertical="top" textRotation="90" wrapText="1"/>
    </xf>
    <xf numFmtId="0" fontId="15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6" xfId="0" applyFont="1" applyFill="1" applyBorder="1" applyAlignment="1">
      <alignment horizontal="center" vertical="center" textRotation="90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textRotation="88" wrapText="1"/>
    </xf>
    <xf numFmtId="0" fontId="15" fillId="2" borderId="6" xfId="0" applyFont="1" applyFill="1" applyBorder="1" applyAlignment="1">
      <alignment horizontal="center" vertical="center" textRotation="88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textRotation="90"/>
    </xf>
    <xf numFmtId="0" fontId="16" fillId="0" borderId="1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5"/>
  <sheetViews>
    <sheetView tabSelected="1" workbookViewId="0">
      <selection activeCell="L12" sqref="L12"/>
    </sheetView>
  </sheetViews>
  <sheetFormatPr defaultRowHeight="15"/>
  <cols>
    <col min="6" max="6" width="11.140625" customWidth="1"/>
    <col min="7" max="7" width="9.5703125" customWidth="1"/>
    <col min="8" max="8" width="11.85546875" customWidth="1"/>
    <col min="9" max="9" width="8.7109375" customWidth="1"/>
  </cols>
  <sheetData>
    <row r="3" spans="2:9" ht="15.75">
      <c r="E3" s="21"/>
      <c r="F3" s="21"/>
      <c r="G3" s="21"/>
      <c r="H3" s="21"/>
      <c r="I3" s="131"/>
    </row>
    <row r="4" spans="2:9" ht="15.75">
      <c r="E4" s="21"/>
      <c r="F4" s="21"/>
      <c r="G4" s="21"/>
      <c r="H4" s="21"/>
      <c r="I4" s="21"/>
    </row>
    <row r="5" spans="2:9" ht="15.75">
      <c r="E5" s="21"/>
      <c r="F5" s="230"/>
      <c r="G5" s="230"/>
      <c r="H5" s="230"/>
      <c r="I5" s="230"/>
    </row>
    <row r="6" spans="2:9" ht="15.75">
      <c r="E6" s="21"/>
      <c r="F6" s="21"/>
      <c r="G6" s="21"/>
      <c r="H6" s="21"/>
      <c r="I6" s="21"/>
    </row>
    <row r="7" spans="2:9" ht="15" customHeight="1">
      <c r="E7" s="231"/>
      <c r="F7" s="231"/>
      <c r="G7" s="231"/>
      <c r="H7" s="231"/>
      <c r="I7" s="231"/>
    </row>
    <row r="8" spans="2:9" ht="15.75">
      <c r="E8" s="21"/>
      <c r="F8" s="21"/>
      <c r="G8" s="21"/>
      <c r="H8" s="21"/>
      <c r="I8" s="21"/>
    </row>
    <row r="9" spans="2:9" ht="15.75">
      <c r="E9" s="231"/>
      <c r="F9" s="231"/>
      <c r="G9" s="231"/>
      <c r="H9" s="231"/>
      <c r="I9" s="231"/>
    </row>
    <row r="10" spans="2:9" ht="15.75">
      <c r="E10" s="21"/>
      <c r="F10" s="21"/>
      <c r="G10" s="21"/>
      <c r="H10" s="21"/>
      <c r="I10" s="133"/>
    </row>
    <row r="11" spans="2:9">
      <c r="F11" s="3"/>
      <c r="G11" s="3"/>
      <c r="H11" s="20"/>
      <c r="I11" s="20"/>
    </row>
    <row r="13" spans="2:9" ht="15.75">
      <c r="B13" s="4"/>
      <c r="H13" s="4"/>
    </row>
    <row r="14" spans="2:9" ht="18.75">
      <c r="B14" s="4"/>
      <c r="C14" s="135" t="s">
        <v>74</v>
      </c>
      <c r="D14" s="135"/>
      <c r="E14" s="135"/>
      <c r="F14" s="135"/>
      <c r="G14" s="135"/>
      <c r="H14" s="4"/>
    </row>
    <row r="15" spans="2:9">
      <c r="B15" s="139" t="s">
        <v>104</v>
      </c>
      <c r="C15" s="134"/>
      <c r="D15" s="134"/>
      <c r="E15" s="134"/>
      <c r="F15" s="134"/>
      <c r="G15" s="134"/>
      <c r="H15" s="134"/>
    </row>
    <row r="16" spans="2:9" ht="18" customHeight="1">
      <c r="B16" s="134"/>
      <c r="C16" s="134"/>
      <c r="D16" s="134"/>
      <c r="E16" s="134"/>
      <c r="F16" s="134"/>
      <c r="G16" s="134"/>
      <c r="H16" s="134"/>
    </row>
    <row r="17" spans="2:9" ht="15.75">
      <c r="B17" s="4"/>
      <c r="C17" s="4"/>
      <c r="D17" s="4"/>
      <c r="E17" s="4"/>
      <c r="F17" s="4"/>
      <c r="G17" s="4"/>
      <c r="H17" s="4"/>
    </row>
    <row r="18" spans="2:9">
      <c r="B18" s="140" t="s">
        <v>116</v>
      </c>
      <c r="C18" s="136"/>
      <c r="D18" s="136"/>
      <c r="E18" s="136"/>
      <c r="F18" s="136"/>
      <c r="G18" s="136"/>
      <c r="H18" s="136"/>
    </row>
    <row r="19" spans="2:9">
      <c r="B19" s="136"/>
      <c r="C19" s="136"/>
      <c r="D19" s="136"/>
      <c r="E19" s="136"/>
      <c r="F19" s="136"/>
      <c r="G19" s="136"/>
      <c r="H19" s="136"/>
    </row>
    <row r="20" spans="2:9">
      <c r="B20" s="136"/>
      <c r="C20" s="136"/>
      <c r="D20" s="136"/>
      <c r="E20" s="136"/>
      <c r="F20" s="136"/>
      <c r="G20" s="136"/>
      <c r="H20" s="136"/>
    </row>
    <row r="21" spans="2:9" ht="15.75">
      <c r="B21" s="4"/>
      <c r="C21" s="4"/>
      <c r="D21" s="4"/>
      <c r="E21" s="4"/>
      <c r="F21" s="4"/>
      <c r="G21" s="4"/>
      <c r="H21" s="4"/>
    </row>
    <row r="22" spans="2:9" ht="15.75">
      <c r="B22" s="140" t="s">
        <v>105</v>
      </c>
      <c r="C22" s="136"/>
      <c r="D22" s="136"/>
      <c r="E22" s="136"/>
      <c r="F22" s="136"/>
      <c r="G22" s="136"/>
      <c r="H22" s="136"/>
    </row>
    <row r="23" spans="2:9" ht="15.75">
      <c r="B23" s="4"/>
      <c r="C23" s="4"/>
      <c r="D23" s="4"/>
      <c r="E23" s="4"/>
      <c r="F23" s="4"/>
      <c r="G23" s="4"/>
      <c r="H23" s="4"/>
    </row>
    <row r="24" spans="2:9" ht="42.75" customHeight="1">
      <c r="B24" s="141" t="s">
        <v>117</v>
      </c>
      <c r="C24" s="141"/>
      <c r="D24" s="141"/>
      <c r="E24" s="141"/>
      <c r="F24" s="141"/>
      <c r="G24" s="141"/>
      <c r="H24" s="141"/>
    </row>
    <row r="25" spans="2:9" ht="15" customHeight="1">
      <c r="B25" s="19"/>
      <c r="C25" s="142" t="s">
        <v>97</v>
      </c>
      <c r="D25" s="142"/>
      <c r="E25" s="142"/>
      <c r="F25" s="142"/>
      <c r="G25" s="142"/>
      <c r="H25" s="19"/>
    </row>
    <row r="27" spans="2:9" ht="15" customHeight="1"/>
    <row r="30" spans="2:9">
      <c r="F30" s="138" t="s">
        <v>98</v>
      </c>
      <c r="G30" s="138"/>
      <c r="H30" s="138"/>
      <c r="I30" s="138"/>
    </row>
    <row r="31" spans="2:9">
      <c r="F31" s="137" t="s">
        <v>99</v>
      </c>
      <c r="G31" s="137"/>
      <c r="H31" s="137"/>
      <c r="I31" s="137"/>
    </row>
    <row r="32" spans="2:9" ht="15" customHeight="1">
      <c r="D32" s="138" t="s">
        <v>129</v>
      </c>
      <c r="E32" s="138"/>
      <c r="F32" s="138"/>
      <c r="G32" s="138"/>
      <c r="H32" s="138"/>
      <c r="I32" s="138"/>
    </row>
    <row r="33" spans="5:9">
      <c r="E33" s="137" t="s">
        <v>75</v>
      </c>
      <c r="F33" s="137"/>
      <c r="G33" s="137"/>
      <c r="H33" s="137"/>
      <c r="I33" s="137"/>
    </row>
    <row r="34" spans="5:9">
      <c r="E34" s="138" t="s">
        <v>100</v>
      </c>
      <c r="F34" s="138"/>
      <c r="G34" s="138"/>
      <c r="H34" s="138"/>
      <c r="I34" s="138"/>
    </row>
    <row r="35" spans="5:9">
      <c r="E35" s="138"/>
      <c r="F35" s="138"/>
      <c r="G35" s="138"/>
      <c r="H35" s="138"/>
      <c r="I35" s="138"/>
    </row>
  </sheetData>
  <mergeCells count="11">
    <mergeCell ref="E34:I35"/>
    <mergeCell ref="B15:H16"/>
    <mergeCell ref="B18:H20"/>
    <mergeCell ref="B22:H22"/>
    <mergeCell ref="F31:I31"/>
    <mergeCell ref="B24:H24"/>
    <mergeCell ref="C25:G25"/>
    <mergeCell ref="F30:I30"/>
    <mergeCell ref="D32:I32"/>
    <mergeCell ref="C14:G14"/>
    <mergeCell ref="E33:I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1"/>
  <sheetViews>
    <sheetView workbookViewId="0">
      <selection activeCell="G10" sqref="G10"/>
    </sheetView>
  </sheetViews>
  <sheetFormatPr defaultRowHeight="15"/>
  <cols>
    <col min="1" max="1" width="4.140625" customWidth="1"/>
    <col min="2" max="2" width="8.5703125" customWidth="1"/>
    <col min="4" max="4" width="7.5703125" customWidth="1"/>
    <col min="6" max="6" width="9.85546875" customWidth="1"/>
    <col min="9" max="9" width="11" customWidth="1"/>
  </cols>
  <sheetData>
    <row r="3" spans="2:10" ht="15.75">
      <c r="C3" s="145" t="s">
        <v>76</v>
      </c>
      <c r="D3" s="145"/>
      <c r="E3" s="145"/>
      <c r="F3" s="145"/>
      <c r="G3" s="145"/>
      <c r="H3" s="145"/>
      <c r="I3" s="145"/>
    </row>
    <row r="5" spans="2:10" ht="32.25" customHeight="1">
      <c r="B5" s="146" t="s">
        <v>77</v>
      </c>
      <c r="C5" s="143" t="s">
        <v>78</v>
      </c>
      <c r="D5" s="143" t="s">
        <v>35</v>
      </c>
      <c r="E5" s="148" t="s">
        <v>36</v>
      </c>
      <c r="F5" s="149"/>
      <c r="G5" s="143" t="s">
        <v>79</v>
      </c>
      <c r="H5" s="143" t="s">
        <v>49</v>
      </c>
      <c r="I5" s="143" t="s">
        <v>80</v>
      </c>
      <c r="J5" s="143" t="s">
        <v>45</v>
      </c>
    </row>
    <row r="6" spans="2:10" ht="78.75">
      <c r="B6" s="147"/>
      <c r="C6" s="144"/>
      <c r="D6" s="144"/>
      <c r="E6" s="5" t="s">
        <v>81</v>
      </c>
      <c r="F6" s="6" t="s">
        <v>82</v>
      </c>
      <c r="G6" s="144"/>
      <c r="H6" s="144"/>
      <c r="I6" s="144"/>
      <c r="J6" s="144"/>
    </row>
    <row r="7" spans="2:10" ht="15.75" thickBot="1">
      <c r="B7" s="7">
        <v>1</v>
      </c>
      <c r="C7" s="7">
        <v>2</v>
      </c>
      <c r="D7" s="7">
        <v>3</v>
      </c>
      <c r="E7" s="7">
        <v>4</v>
      </c>
      <c r="F7" s="8">
        <v>5</v>
      </c>
      <c r="G7" s="7">
        <v>6</v>
      </c>
      <c r="H7" s="7">
        <v>7</v>
      </c>
      <c r="I7" s="7">
        <v>8</v>
      </c>
      <c r="J7" s="7">
        <v>9</v>
      </c>
    </row>
    <row r="8" spans="2:10" ht="15.75" thickBot="1">
      <c r="B8" s="9" t="s">
        <v>53</v>
      </c>
      <c r="C8" s="10">
        <v>39</v>
      </c>
      <c r="D8" s="10">
        <v>0</v>
      </c>
      <c r="E8" s="10">
        <v>0</v>
      </c>
      <c r="F8" s="15">
        <v>0</v>
      </c>
      <c r="G8" s="15">
        <v>2</v>
      </c>
      <c r="H8" s="15">
        <v>0</v>
      </c>
      <c r="I8" s="15">
        <v>11</v>
      </c>
      <c r="J8" s="15">
        <f>SUM(C8:I8)</f>
        <v>52</v>
      </c>
    </row>
    <row r="9" spans="2:10" ht="15.75" thickBot="1">
      <c r="B9" s="16" t="s">
        <v>83</v>
      </c>
      <c r="C9" s="15">
        <v>33</v>
      </c>
      <c r="D9" s="15">
        <v>3</v>
      </c>
      <c r="E9" s="15">
        <v>3</v>
      </c>
      <c r="F9" s="15">
        <v>0</v>
      </c>
      <c r="G9" s="15">
        <v>2</v>
      </c>
      <c r="H9" s="15">
        <v>0</v>
      </c>
      <c r="I9" s="15">
        <v>11</v>
      </c>
      <c r="J9" s="15">
        <f>SUM(C9:I9)</f>
        <v>52</v>
      </c>
    </row>
    <row r="10" spans="2:10">
      <c r="B10" s="11" t="s">
        <v>84</v>
      </c>
      <c r="C10" s="17">
        <v>25</v>
      </c>
      <c r="D10" s="17">
        <v>1</v>
      </c>
      <c r="E10" s="17">
        <v>3</v>
      </c>
      <c r="F10" s="17">
        <v>4</v>
      </c>
      <c r="G10" s="17">
        <v>2</v>
      </c>
      <c r="H10" s="17">
        <v>6</v>
      </c>
      <c r="I10" s="17">
        <v>2</v>
      </c>
      <c r="J10" s="17">
        <v>43</v>
      </c>
    </row>
    <row r="11" spans="2:10">
      <c r="B11" s="12" t="s">
        <v>45</v>
      </c>
      <c r="C11" s="15">
        <f>SUM(C8:C10)</f>
        <v>97</v>
      </c>
      <c r="D11" s="15">
        <f>SUM(D8:D10)</f>
        <v>4</v>
      </c>
      <c r="E11" s="15">
        <f>SUM(E8:E10)</f>
        <v>6</v>
      </c>
      <c r="F11" s="15">
        <f>F10</f>
        <v>4</v>
      </c>
      <c r="G11" s="15">
        <f>SUM(G8:G10)</f>
        <v>6</v>
      </c>
      <c r="H11" s="15">
        <f>H10</f>
        <v>6</v>
      </c>
      <c r="I11" s="15">
        <f>SUM(I8:I10)</f>
        <v>24</v>
      </c>
      <c r="J11" s="15">
        <v>147</v>
      </c>
    </row>
  </sheetData>
  <mergeCells count="9">
    <mergeCell ref="J5:J6"/>
    <mergeCell ref="C3:I3"/>
    <mergeCell ref="B5:B6"/>
    <mergeCell ref="C5:C6"/>
    <mergeCell ref="D5:D6"/>
    <mergeCell ref="E5:F5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95"/>
  <sheetViews>
    <sheetView topLeftCell="A7" zoomScaleNormal="100" workbookViewId="0">
      <selection activeCell="L17" sqref="L17"/>
    </sheetView>
  </sheetViews>
  <sheetFormatPr defaultRowHeight="15"/>
  <cols>
    <col min="1" max="1" width="9.5703125" customWidth="1"/>
    <col min="2" max="2" width="20.7109375" customWidth="1"/>
    <col min="3" max="3" width="11.42578125" customWidth="1"/>
    <col min="4" max="4" width="5.42578125" customWidth="1"/>
    <col min="5" max="5" width="4.5703125" customWidth="1"/>
    <col min="6" max="6" width="5.42578125" customWidth="1"/>
    <col min="7" max="7" width="4.7109375" customWidth="1"/>
    <col min="8" max="8" width="4.28515625" customWidth="1"/>
    <col min="9" max="9" width="4.42578125" customWidth="1"/>
    <col min="10" max="10" width="4" customWidth="1"/>
    <col min="11" max="11" width="4.28515625" customWidth="1"/>
    <col min="12" max="12" width="5.42578125" customWidth="1"/>
    <col min="13" max="13" width="4.85546875" customWidth="1"/>
    <col min="14" max="14" width="5.42578125" customWidth="1"/>
    <col min="15" max="15" width="4.7109375" customWidth="1"/>
    <col min="16" max="16" width="5" customWidth="1"/>
    <col min="17" max="17" width="4.28515625" customWidth="1"/>
    <col min="18" max="18" width="4.85546875" customWidth="1"/>
    <col min="19" max="19" width="4.140625" customWidth="1"/>
    <col min="20" max="20" width="5" customWidth="1"/>
    <col min="21" max="21" width="3.85546875" customWidth="1"/>
    <col min="22" max="22" width="4.7109375" customWidth="1"/>
  </cols>
  <sheetData>
    <row r="2" spans="1:24" ht="15.75" customHeight="1">
      <c r="A2" s="18"/>
      <c r="B2" s="18"/>
      <c r="C2" s="18"/>
      <c r="D2" s="182" t="s">
        <v>101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22"/>
      <c r="T2" s="18"/>
      <c r="U2" s="18"/>
      <c r="V2" s="18"/>
      <c r="W2" s="1"/>
      <c r="X2" s="1"/>
    </row>
    <row r="3" spans="1:24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"/>
      <c r="X3" s="1"/>
    </row>
    <row r="4" spans="1:24" ht="47.25" customHeight="1">
      <c r="A4" s="186" t="s">
        <v>0</v>
      </c>
      <c r="B4" s="189" t="s">
        <v>1</v>
      </c>
      <c r="C4" s="161" t="s">
        <v>2</v>
      </c>
      <c r="D4" s="153" t="s">
        <v>3</v>
      </c>
      <c r="E4" s="154"/>
      <c r="F4" s="154"/>
      <c r="G4" s="154"/>
      <c r="H4" s="154"/>
      <c r="I4" s="154"/>
      <c r="J4" s="155"/>
      <c r="K4" s="150" t="s">
        <v>103</v>
      </c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2"/>
      <c r="W4" s="2"/>
      <c r="X4" s="2"/>
    </row>
    <row r="5" spans="1:24" ht="15" customHeight="1">
      <c r="A5" s="187"/>
      <c r="B5" s="190"/>
      <c r="C5" s="161"/>
      <c r="D5" s="161" t="s">
        <v>4</v>
      </c>
      <c r="E5" s="192" t="s">
        <v>5</v>
      </c>
      <c r="F5" s="161" t="s">
        <v>161</v>
      </c>
      <c r="G5" s="153" t="s">
        <v>6</v>
      </c>
      <c r="H5" s="154"/>
      <c r="I5" s="154"/>
      <c r="J5" s="155"/>
      <c r="K5" s="183" t="s">
        <v>53</v>
      </c>
      <c r="L5" s="184"/>
      <c r="M5" s="184"/>
      <c r="N5" s="185"/>
      <c r="O5" s="183" t="s">
        <v>7</v>
      </c>
      <c r="P5" s="184"/>
      <c r="Q5" s="184"/>
      <c r="R5" s="185"/>
      <c r="S5" s="153" t="s">
        <v>8</v>
      </c>
      <c r="T5" s="154"/>
      <c r="U5" s="154"/>
      <c r="V5" s="155"/>
    </row>
    <row r="6" spans="1:24" ht="15" customHeight="1">
      <c r="A6" s="187"/>
      <c r="B6" s="190"/>
      <c r="C6" s="161"/>
      <c r="D6" s="161"/>
      <c r="E6" s="192"/>
      <c r="F6" s="161"/>
      <c r="G6" s="156" t="s">
        <v>54</v>
      </c>
      <c r="H6" s="156" t="s">
        <v>162</v>
      </c>
      <c r="I6" s="156" t="s">
        <v>163</v>
      </c>
      <c r="J6" s="156" t="s">
        <v>164</v>
      </c>
      <c r="K6" s="174" t="s">
        <v>55</v>
      </c>
      <c r="L6" s="175"/>
      <c r="M6" s="174" t="s">
        <v>220</v>
      </c>
      <c r="N6" s="175"/>
      <c r="O6" s="173" t="s">
        <v>221</v>
      </c>
      <c r="P6" s="173"/>
      <c r="Q6" s="173" t="s">
        <v>222</v>
      </c>
      <c r="R6" s="173"/>
      <c r="S6" s="169" t="s">
        <v>148</v>
      </c>
      <c r="T6" s="169"/>
      <c r="U6" s="169" t="s">
        <v>225</v>
      </c>
      <c r="V6" s="169"/>
    </row>
    <row r="7" spans="1:24" ht="15" customHeight="1">
      <c r="A7" s="187"/>
      <c r="B7" s="190"/>
      <c r="C7" s="161"/>
      <c r="D7" s="161"/>
      <c r="E7" s="192"/>
      <c r="F7" s="161"/>
      <c r="G7" s="157"/>
      <c r="H7" s="157"/>
      <c r="I7" s="157"/>
      <c r="J7" s="157"/>
      <c r="K7" s="176"/>
      <c r="L7" s="177"/>
      <c r="M7" s="176"/>
      <c r="N7" s="177"/>
      <c r="O7" s="173"/>
      <c r="P7" s="173"/>
      <c r="Q7" s="173"/>
      <c r="R7" s="173"/>
      <c r="S7" s="169"/>
      <c r="T7" s="169"/>
      <c r="U7" s="169"/>
      <c r="V7" s="169"/>
    </row>
    <row r="8" spans="1:24" ht="15" customHeight="1">
      <c r="A8" s="187"/>
      <c r="B8" s="190"/>
      <c r="C8" s="161"/>
      <c r="D8" s="161"/>
      <c r="E8" s="192"/>
      <c r="F8" s="161"/>
      <c r="G8" s="157"/>
      <c r="H8" s="157"/>
      <c r="I8" s="157"/>
      <c r="J8" s="157"/>
      <c r="K8" s="176"/>
      <c r="L8" s="177"/>
      <c r="M8" s="176"/>
      <c r="N8" s="177"/>
      <c r="O8" s="173"/>
      <c r="P8" s="173"/>
      <c r="Q8" s="173"/>
      <c r="R8" s="173"/>
      <c r="S8" s="169"/>
      <c r="T8" s="169"/>
      <c r="U8" s="169"/>
      <c r="V8" s="169"/>
    </row>
    <row r="9" spans="1:24" ht="15" customHeight="1">
      <c r="A9" s="187"/>
      <c r="B9" s="190"/>
      <c r="C9" s="161"/>
      <c r="D9" s="161"/>
      <c r="E9" s="192"/>
      <c r="F9" s="161"/>
      <c r="G9" s="157"/>
      <c r="H9" s="157"/>
      <c r="I9" s="157"/>
      <c r="J9" s="157"/>
      <c r="K9" s="176"/>
      <c r="L9" s="177"/>
      <c r="M9" s="176"/>
      <c r="N9" s="177"/>
      <c r="O9" s="173"/>
      <c r="P9" s="173"/>
      <c r="Q9" s="173"/>
      <c r="R9" s="173"/>
      <c r="S9" s="169"/>
      <c r="T9" s="169"/>
      <c r="U9" s="169"/>
      <c r="V9" s="169"/>
    </row>
    <row r="10" spans="1:24" ht="18.75" customHeight="1">
      <c r="A10" s="187"/>
      <c r="B10" s="190"/>
      <c r="C10" s="161"/>
      <c r="D10" s="161"/>
      <c r="E10" s="192"/>
      <c r="F10" s="161"/>
      <c r="G10" s="157"/>
      <c r="H10" s="157"/>
      <c r="I10" s="157"/>
      <c r="J10" s="157"/>
      <c r="K10" s="176"/>
      <c r="L10" s="177"/>
      <c r="M10" s="176"/>
      <c r="N10" s="177"/>
      <c r="O10" s="173"/>
      <c r="P10" s="173"/>
      <c r="Q10" s="173"/>
      <c r="R10" s="173"/>
      <c r="S10" s="169"/>
      <c r="T10" s="169"/>
      <c r="U10" s="169"/>
      <c r="V10" s="169"/>
    </row>
    <row r="11" spans="1:24" ht="16.5" customHeight="1">
      <c r="A11" s="187"/>
      <c r="B11" s="190"/>
      <c r="C11" s="161"/>
      <c r="D11" s="161"/>
      <c r="E11" s="192"/>
      <c r="F11" s="161"/>
      <c r="G11" s="157"/>
      <c r="H11" s="157"/>
      <c r="I11" s="157"/>
      <c r="J11" s="157"/>
      <c r="K11" s="178"/>
      <c r="L11" s="179"/>
      <c r="M11" s="178"/>
      <c r="N11" s="179"/>
      <c r="O11" s="173"/>
      <c r="P11" s="173"/>
      <c r="Q11" s="173"/>
      <c r="R11" s="173"/>
      <c r="S11" s="169"/>
      <c r="T11" s="169"/>
      <c r="U11" s="169"/>
      <c r="V11" s="169"/>
    </row>
    <row r="12" spans="1:24" ht="96.75" customHeight="1">
      <c r="A12" s="188"/>
      <c r="B12" s="191"/>
      <c r="C12" s="161"/>
      <c r="D12" s="161"/>
      <c r="E12" s="192"/>
      <c r="F12" s="161"/>
      <c r="G12" s="158"/>
      <c r="H12" s="158"/>
      <c r="I12" s="158"/>
      <c r="J12" s="158"/>
      <c r="K12" s="31" t="s">
        <v>125</v>
      </c>
      <c r="L12" s="98" t="s">
        <v>174</v>
      </c>
      <c r="M12" s="31" t="s">
        <v>125</v>
      </c>
      <c r="N12" s="72" t="s">
        <v>174</v>
      </c>
      <c r="O12" s="31" t="s">
        <v>125</v>
      </c>
      <c r="P12" s="72" t="s">
        <v>174</v>
      </c>
      <c r="Q12" s="31" t="s">
        <v>125</v>
      </c>
      <c r="R12" s="72" t="s">
        <v>174</v>
      </c>
      <c r="S12" s="31" t="s">
        <v>125</v>
      </c>
      <c r="T12" s="72" t="s">
        <v>174</v>
      </c>
      <c r="U12" s="31" t="s">
        <v>125</v>
      </c>
      <c r="V12" s="72" t="s">
        <v>174</v>
      </c>
    </row>
    <row r="13" spans="1:24">
      <c r="A13" s="23">
        <v>1</v>
      </c>
      <c r="B13" s="23">
        <v>2</v>
      </c>
      <c r="C13" s="23">
        <v>3</v>
      </c>
      <c r="D13" s="23">
        <v>4</v>
      </c>
      <c r="E13" s="101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101">
        <v>11</v>
      </c>
      <c r="L13" s="33">
        <v>12</v>
      </c>
      <c r="M13" s="101">
        <v>13</v>
      </c>
      <c r="N13" s="33">
        <v>14</v>
      </c>
      <c r="O13" s="101">
        <v>15</v>
      </c>
      <c r="P13" s="33">
        <v>16</v>
      </c>
      <c r="Q13" s="101">
        <v>17</v>
      </c>
      <c r="R13" s="33">
        <v>18</v>
      </c>
      <c r="S13" s="101">
        <v>19</v>
      </c>
      <c r="T13" s="23">
        <v>20</v>
      </c>
      <c r="U13" s="101">
        <v>21</v>
      </c>
      <c r="V13" s="23">
        <v>22</v>
      </c>
    </row>
    <row r="14" spans="1:24" ht="24" customHeight="1">
      <c r="A14" s="23" t="s">
        <v>56</v>
      </c>
      <c r="B14" s="23" t="s">
        <v>57</v>
      </c>
      <c r="C14" s="24" t="s">
        <v>231</v>
      </c>
      <c r="D14" s="23">
        <f>D15+D27+D30</f>
        <v>1476</v>
      </c>
      <c r="E14" s="101">
        <v>0</v>
      </c>
      <c r="F14" s="23">
        <f>F15+F27+F30</f>
        <v>1476</v>
      </c>
      <c r="G14" s="23">
        <v>294</v>
      </c>
      <c r="H14" s="23">
        <v>0</v>
      </c>
      <c r="I14" s="23">
        <f>SUM(I15+I27+I30)</f>
        <v>48</v>
      </c>
      <c r="J14" s="23">
        <f>J15+J27+J30</f>
        <v>24</v>
      </c>
      <c r="K14" s="101">
        <v>0</v>
      </c>
      <c r="L14" s="33">
        <f>SUM(L15+L27+L30)</f>
        <v>612</v>
      </c>
      <c r="M14" s="101">
        <v>0</v>
      </c>
      <c r="N14" s="33">
        <f>SUM(N15+N27+N30)</f>
        <v>864</v>
      </c>
      <c r="O14" s="101">
        <v>0</v>
      </c>
      <c r="P14" s="33">
        <v>0</v>
      </c>
      <c r="Q14" s="101">
        <v>0</v>
      </c>
      <c r="R14" s="33">
        <v>0</v>
      </c>
      <c r="S14" s="101">
        <v>0</v>
      </c>
      <c r="T14" s="23">
        <v>0</v>
      </c>
      <c r="U14" s="101">
        <v>0</v>
      </c>
      <c r="V14" s="23">
        <v>0</v>
      </c>
    </row>
    <row r="15" spans="1:24" ht="15.75" customHeight="1">
      <c r="A15" s="23" t="s">
        <v>131</v>
      </c>
      <c r="B15" s="23" t="s">
        <v>58</v>
      </c>
      <c r="C15" s="23" t="s">
        <v>230</v>
      </c>
      <c r="D15" s="23">
        <f>SUM(D16:D26)</f>
        <v>960</v>
      </c>
      <c r="E15" s="101">
        <v>0</v>
      </c>
      <c r="F15" s="23">
        <f>SUM(F16:F26)</f>
        <v>960</v>
      </c>
      <c r="G15" s="23">
        <f>SUM(G16:G26)</f>
        <v>140</v>
      </c>
      <c r="H15" s="23">
        <v>0</v>
      </c>
      <c r="I15" s="23">
        <f>SUM(I16:I26)</f>
        <v>30</v>
      </c>
      <c r="J15" s="23">
        <f>SUM(J16:J26)</f>
        <v>15</v>
      </c>
      <c r="K15" s="101">
        <v>0</v>
      </c>
      <c r="L15" s="33">
        <f>SUM(L16:L26)</f>
        <v>354</v>
      </c>
      <c r="M15" s="101">
        <v>0</v>
      </c>
      <c r="N15" s="33">
        <f>SUM(N16:N26)</f>
        <v>606</v>
      </c>
      <c r="O15" s="101">
        <v>0</v>
      </c>
      <c r="P15" s="33">
        <v>0</v>
      </c>
      <c r="Q15" s="101">
        <v>0</v>
      </c>
      <c r="R15" s="33">
        <v>0</v>
      </c>
      <c r="S15" s="101">
        <v>0</v>
      </c>
      <c r="T15" s="23">
        <v>0</v>
      </c>
      <c r="U15" s="101">
        <v>0</v>
      </c>
      <c r="V15" s="23">
        <v>0</v>
      </c>
    </row>
    <row r="16" spans="1:24" ht="15.75" customHeight="1">
      <c r="A16" s="41" t="s">
        <v>132</v>
      </c>
      <c r="B16" s="45" t="s">
        <v>141</v>
      </c>
      <c r="C16" s="62" t="s">
        <v>165</v>
      </c>
      <c r="D16" s="25">
        <f t="shared" ref="D16:D26" si="0">F16</f>
        <v>91</v>
      </c>
      <c r="E16" s="31">
        <v>0</v>
      </c>
      <c r="F16" s="25">
        <f t="shared" ref="F16:F26" si="1">L16+N16</f>
        <v>91</v>
      </c>
      <c r="G16" s="71">
        <v>0</v>
      </c>
      <c r="H16" s="25">
        <v>0</v>
      </c>
      <c r="I16" s="62">
        <v>10</v>
      </c>
      <c r="J16" s="62">
        <v>9</v>
      </c>
      <c r="K16" s="31">
        <v>0</v>
      </c>
      <c r="L16" s="47">
        <v>36</v>
      </c>
      <c r="M16" s="31">
        <v>0</v>
      </c>
      <c r="N16" s="47">
        <v>55</v>
      </c>
      <c r="O16" s="31">
        <v>0</v>
      </c>
      <c r="P16" s="32">
        <v>0</v>
      </c>
      <c r="Q16" s="31">
        <v>0</v>
      </c>
      <c r="R16" s="47">
        <v>0</v>
      </c>
      <c r="S16" s="31">
        <v>0</v>
      </c>
      <c r="T16" s="25">
        <v>0</v>
      </c>
      <c r="U16" s="31">
        <v>0</v>
      </c>
      <c r="V16" s="25">
        <v>0</v>
      </c>
    </row>
    <row r="17" spans="1:22" ht="13.5" customHeight="1">
      <c r="A17" s="45" t="s">
        <v>142</v>
      </c>
      <c r="B17" s="45" t="s">
        <v>140</v>
      </c>
      <c r="C17" s="62" t="s">
        <v>166</v>
      </c>
      <c r="D17" s="44">
        <f t="shared" si="0"/>
        <v>108</v>
      </c>
      <c r="E17" s="31">
        <v>0</v>
      </c>
      <c r="F17" s="44">
        <f t="shared" si="1"/>
        <v>108</v>
      </c>
      <c r="G17" s="71">
        <v>0</v>
      </c>
      <c r="H17" s="44">
        <v>0</v>
      </c>
      <c r="I17" s="62">
        <v>4</v>
      </c>
      <c r="J17" s="62">
        <v>0</v>
      </c>
      <c r="K17" s="31">
        <v>0</v>
      </c>
      <c r="L17" s="47">
        <v>37</v>
      </c>
      <c r="M17" s="31">
        <v>0</v>
      </c>
      <c r="N17" s="47">
        <v>71</v>
      </c>
      <c r="O17" s="31">
        <v>0</v>
      </c>
      <c r="P17" s="45">
        <v>0</v>
      </c>
      <c r="Q17" s="31">
        <v>0</v>
      </c>
      <c r="R17" s="47">
        <v>0</v>
      </c>
      <c r="S17" s="31">
        <v>0</v>
      </c>
      <c r="T17" s="44">
        <v>0</v>
      </c>
      <c r="U17" s="31">
        <v>0</v>
      </c>
      <c r="V17" s="44">
        <v>0</v>
      </c>
    </row>
    <row r="18" spans="1:22" ht="13.5" customHeight="1">
      <c r="A18" s="45" t="s">
        <v>133</v>
      </c>
      <c r="B18" s="32" t="s">
        <v>16</v>
      </c>
      <c r="C18" s="62" t="s">
        <v>166</v>
      </c>
      <c r="D18" s="25">
        <f t="shared" si="0"/>
        <v>72</v>
      </c>
      <c r="E18" s="31">
        <v>0</v>
      </c>
      <c r="F18" s="123">
        <f t="shared" si="1"/>
        <v>72</v>
      </c>
      <c r="G18" s="71">
        <v>68</v>
      </c>
      <c r="H18" s="25">
        <v>0</v>
      </c>
      <c r="I18" s="62">
        <v>4</v>
      </c>
      <c r="J18" s="62">
        <v>0</v>
      </c>
      <c r="K18" s="31">
        <v>0</v>
      </c>
      <c r="L18" s="47">
        <v>34</v>
      </c>
      <c r="M18" s="31">
        <v>0</v>
      </c>
      <c r="N18" s="32">
        <v>38</v>
      </c>
      <c r="O18" s="31">
        <v>0</v>
      </c>
      <c r="P18" s="32">
        <v>0</v>
      </c>
      <c r="Q18" s="31">
        <v>0</v>
      </c>
      <c r="R18" s="47">
        <v>0</v>
      </c>
      <c r="S18" s="31">
        <v>0</v>
      </c>
      <c r="T18" s="25">
        <v>0</v>
      </c>
      <c r="U18" s="31">
        <v>0</v>
      </c>
      <c r="V18" s="25">
        <v>0</v>
      </c>
    </row>
    <row r="19" spans="1:22">
      <c r="A19" s="37" t="s">
        <v>134</v>
      </c>
      <c r="B19" s="32" t="s">
        <v>14</v>
      </c>
      <c r="C19" s="127" t="s">
        <v>166</v>
      </c>
      <c r="D19" s="25">
        <f t="shared" si="0"/>
        <v>127</v>
      </c>
      <c r="E19" s="31">
        <v>0</v>
      </c>
      <c r="F19" s="111">
        <f t="shared" si="1"/>
        <v>127</v>
      </c>
      <c r="G19" s="71">
        <v>0</v>
      </c>
      <c r="H19" s="25">
        <v>0</v>
      </c>
      <c r="I19" s="62">
        <v>2</v>
      </c>
      <c r="J19" s="62">
        <v>0</v>
      </c>
      <c r="K19" s="31">
        <v>0</v>
      </c>
      <c r="L19" s="47">
        <v>34</v>
      </c>
      <c r="M19" s="31">
        <v>0</v>
      </c>
      <c r="N19" s="32">
        <v>93</v>
      </c>
      <c r="O19" s="31">
        <v>0</v>
      </c>
      <c r="P19" s="32">
        <v>0</v>
      </c>
      <c r="Q19" s="31">
        <v>0</v>
      </c>
      <c r="R19" s="47">
        <v>0</v>
      </c>
      <c r="S19" s="31">
        <v>0</v>
      </c>
      <c r="T19" s="25">
        <v>0</v>
      </c>
      <c r="U19" s="31">
        <v>0</v>
      </c>
      <c r="V19" s="25">
        <v>0</v>
      </c>
    </row>
    <row r="20" spans="1:22" ht="19.5" customHeight="1">
      <c r="A20" s="43" t="s">
        <v>135</v>
      </c>
      <c r="B20" s="43" t="s">
        <v>18</v>
      </c>
      <c r="C20" s="123" t="s">
        <v>219</v>
      </c>
      <c r="D20" s="25">
        <f t="shared" si="0"/>
        <v>72</v>
      </c>
      <c r="E20" s="31">
        <v>0</v>
      </c>
      <c r="F20" s="25">
        <f t="shared" si="1"/>
        <v>72</v>
      </c>
      <c r="G20" s="99">
        <v>72</v>
      </c>
      <c r="H20" s="25">
        <v>0</v>
      </c>
      <c r="I20" s="62">
        <v>0</v>
      </c>
      <c r="J20" s="62">
        <v>0</v>
      </c>
      <c r="K20" s="31">
        <v>0</v>
      </c>
      <c r="L20" s="32">
        <v>34</v>
      </c>
      <c r="M20" s="31">
        <v>0</v>
      </c>
      <c r="N20" s="32">
        <v>38</v>
      </c>
      <c r="O20" s="31">
        <v>0</v>
      </c>
      <c r="P20" s="32">
        <v>0</v>
      </c>
      <c r="Q20" s="31">
        <v>0</v>
      </c>
      <c r="R20" s="47">
        <v>0</v>
      </c>
      <c r="S20" s="31">
        <v>0</v>
      </c>
      <c r="T20" s="25">
        <v>0</v>
      </c>
      <c r="U20" s="31">
        <v>0</v>
      </c>
      <c r="V20" s="25">
        <v>0</v>
      </c>
    </row>
    <row r="21" spans="1:22" ht="28.5" customHeight="1">
      <c r="A21" s="44" t="s">
        <v>143</v>
      </c>
      <c r="B21" s="96" t="s">
        <v>204</v>
      </c>
      <c r="C21" s="62" t="s">
        <v>167</v>
      </c>
      <c r="D21" s="25">
        <f t="shared" si="0"/>
        <v>68</v>
      </c>
      <c r="E21" s="31">
        <v>0</v>
      </c>
      <c r="F21" s="25">
        <f t="shared" si="1"/>
        <v>68</v>
      </c>
      <c r="G21" s="71">
        <v>0</v>
      </c>
      <c r="H21" s="25">
        <v>0</v>
      </c>
      <c r="I21" s="62">
        <v>2</v>
      </c>
      <c r="J21" s="62">
        <v>0</v>
      </c>
      <c r="K21" s="31">
        <v>0</v>
      </c>
      <c r="L21" s="32">
        <v>34</v>
      </c>
      <c r="M21" s="31">
        <v>0</v>
      </c>
      <c r="N21" s="47">
        <v>34</v>
      </c>
      <c r="O21" s="31">
        <v>0</v>
      </c>
      <c r="P21" s="47">
        <v>0</v>
      </c>
      <c r="Q21" s="31">
        <v>0</v>
      </c>
      <c r="R21" s="47">
        <v>0</v>
      </c>
      <c r="S21" s="31">
        <v>0</v>
      </c>
      <c r="T21" s="25">
        <v>0</v>
      </c>
      <c r="U21" s="31">
        <v>0</v>
      </c>
      <c r="V21" s="25">
        <v>0</v>
      </c>
    </row>
    <row r="22" spans="1:22" ht="15" customHeight="1">
      <c r="A22" s="89" t="s">
        <v>202</v>
      </c>
      <c r="B22" s="32" t="s">
        <v>119</v>
      </c>
      <c r="C22" s="127" t="s">
        <v>165</v>
      </c>
      <c r="D22" s="29">
        <f t="shared" si="0"/>
        <v>108</v>
      </c>
      <c r="E22" s="31">
        <v>0</v>
      </c>
      <c r="F22" s="29">
        <f t="shared" si="1"/>
        <v>108</v>
      </c>
      <c r="G22" s="71">
        <v>0</v>
      </c>
      <c r="H22" s="29">
        <v>0</v>
      </c>
      <c r="I22" s="62">
        <v>4</v>
      </c>
      <c r="J22" s="62">
        <v>6</v>
      </c>
      <c r="K22" s="31">
        <v>0</v>
      </c>
      <c r="L22" s="32">
        <v>37</v>
      </c>
      <c r="M22" s="31">
        <v>0</v>
      </c>
      <c r="N22" s="32">
        <v>71</v>
      </c>
      <c r="O22" s="31">
        <v>0</v>
      </c>
      <c r="P22" s="32">
        <v>0</v>
      </c>
      <c r="Q22" s="31">
        <v>0</v>
      </c>
      <c r="R22" s="47">
        <v>0</v>
      </c>
      <c r="S22" s="31">
        <v>0</v>
      </c>
      <c r="T22" s="29">
        <v>0</v>
      </c>
      <c r="U22" s="31">
        <v>0</v>
      </c>
      <c r="V22" s="29">
        <v>0</v>
      </c>
    </row>
    <row r="23" spans="1:22" ht="15" customHeight="1">
      <c r="A23" s="45" t="s">
        <v>136</v>
      </c>
      <c r="B23" s="124" t="s">
        <v>216</v>
      </c>
      <c r="C23" s="62" t="s">
        <v>166</v>
      </c>
      <c r="D23" s="29">
        <f t="shared" si="0"/>
        <v>108</v>
      </c>
      <c r="E23" s="31">
        <v>0</v>
      </c>
      <c r="F23" s="29">
        <f t="shared" si="1"/>
        <v>108</v>
      </c>
      <c r="G23" s="71">
        <v>0</v>
      </c>
      <c r="H23" s="29">
        <v>0</v>
      </c>
      <c r="I23" s="62">
        <v>4</v>
      </c>
      <c r="J23" s="62">
        <v>0</v>
      </c>
      <c r="K23" s="31">
        <v>0</v>
      </c>
      <c r="L23" s="32">
        <v>36</v>
      </c>
      <c r="M23" s="31">
        <v>0</v>
      </c>
      <c r="N23" s="32">
        <v>72</v>
      </c>
      <c r="O23" s="31">
        <v>0</v>
      </c>
      <c r="P23" s="32">
        <v>0</v>
      </c>
      <c r="Q23" s="31">
        <v>0</v>
      </c>
      <c r="R23" s="47">
        <v>0</v>
      </c>
      <c r="S23" s="31">
        <v>0</v>
      </c>
      <c r="T23" s="29">
        <v>0</v>
      </c>
      <c r="U23" s="31">
        <v>0</v>
      </c>
      <c r="V23" s="29">
        <v>0</v>
      </c>
    </row>
    <row r="24" spans="1:22" ht="15" customHeight="1">
      <c r="A24" s="45" t="s">
        <v>144</v>
      </c>
      <c r="B24" s="40" t="s">
        <v>62</v>
      </c>
      <c r="C24" s="127" t="s">
        <v>166</v>
      </c>
      <c r="D24" s="29">
        <f t="shared" si="0"/>
        <v>62</v>
      </c>
      <c r="E24" s="31">
        <v>0</v>
      </c>
      <c r="F24" s="29">
        <f t="shared" si="1"/>
        <v>62</v>
      </c>
      <c r="G24" s="71">
        <v>0</v>
      </c>
      <c r="H24" s="29">
        <v>0</v>
      </c>
      <c r="I24" s="62">
        <v>0</v>
      </c>
      <c r="J24" s="62">
        <v>0</v>
      </c>
      <c r="K24" s="31">
        <v>0</v>
      </c>
      <c r="L24" s="32">
        <v>0</v>
      </c>
      <c r="M24" s="31">
        <v>0</v>
      </c>
      <c r="N24" s="32">
        <v>62</v>
      </c>
      <c r="O24" s="31">
        <v>0</v>
      </c>
      <c r="P24" s="32">
        <v>0</v>
      </c>
      <c r="Q24" s="31">
        <v>0</v>
      </c>
      <c r="R24" s="47">
        <v>0</v>
      </c>
      <c r="S24" s="31">
        <v>0</v>
      </c>
      <c r="T24" s="29">
        <v>0</v>
      </c>
      <c r="U24" s="31">
        <v>0</v>
      </c>
      <c r="V24" s="29">
        <v>0</v>
      </c>
    </row>
    <row r="25" spans="1:22" ht="15" customHeight="1">
      <c r="A25" s="61" t="s">
        <v>159</v>
      </c>
      <c r="B25" s="124" t="s">
        <v>217</v>
      </c>
      <c r="C25" s="62" t="s">
        <v>166</v>
      </c>
      <c r="D25" s="30">
        <f t="shared" si="0"/>
        <v>72</v>
      </c>
      <c r="E25" s="31">
        <v>0</v>
      </c>
      <c r="F25" s="30">
        <f t="shared" si="1"/>
        <v>72</v>
      </c>
      <c r="G25" s="71">
        <v>0</v>
      </c>
      <c r="H25" s="30">
        <v>0</v>
      </c>
      <c r="I25" s="62">
        <v>0</v>
      </c>
      <c r="J25" s="62">
        <v>0</v>
      </c>
      <c r="K25" s="31">
        <v>0</v>
      </c>
      <c r="L25" s="32">
        <v>36</v>
      </c>
      <c r="M25" s="31">
        <v>0</v>
      </c>
      <c r="N25" s="32">
        <v>36</v>
      </c>
      <c r="O25" s="31">
        <v>0</v>
      </c>
      <c r="P25" s="32">
        <v>0</v>
      </c>
      <c r="Q25" s="31">
        <v>0</v>
      </c>
      <c r="R25" s="47">
        <v>0</v>
      </c>
      <c r="S25" s="31">
        <v>0</v>
      </c>
      <c r="T25" s="30">
        <v>0</v>
      </c>
      <c r="U25" s="31">
        <v>0</v>
      </c>
      <c r="V25" s="30">
        <v>0</v>
      </c>
    </row>
    <row r="26" spans="1:22" ht="18.75" customHeight="1">
      <c r="A26" s="61" t="s">
        <v>145</v>
      </c>
      <c r="B26" s="124" t="s">
        <v>218</v>
      </c>
      <c r="C26" s="127" t="s">
        <v>166</v>
      </c>
      <c r="D26" s="34">
        <f t="shared" si="0"/>
        <v>72</v>
      </c>
      <c r="E26" s="31">
        <v>0</v>
      </c>
      <c r="F26" s="29">
        <f t="shared" si="1"/>
        <v>72</v>
      </c>
      <c r="G26" s="23">
        <v>0</v>
      </c>
      <c r="H26" s="67">
        <v>0</v>
      </c>
      <c r="I26" s="67">
        <v>0</v>
      </c>
      <c r="J26" s="67">
        <v>0</v>
      </c>
      <c r="K26" s="31">
        <v>0</v>
      </c>
      <c r="L26" s="32">
        <v>36</v>
      </c>
      <c r="M26" s="31">
        <v>0</v>
      </c>
      <c r="N26" s="46">
        <v>36</v>
      </c>
      <c r="O26" s="101">
        <v>0</v>
      </c>
      <c r="P26" s="33">
        <v>0</v>
      </c>
      <c r="Q26" s="101">
        <v>0</v>
      </c>
      <c r="R26" s="33">
        <v>0</v>
      </c>
      <c r="S26" s="101">
        <v>0</v>
      </c>
      <c r="T26" s="23">
        <v>0</v>
      </c>
      <c r="U26" s="101">
        <v>0</v>
      </c>
      <c r="V26" s="23">
        <v>0</v>
      </c>
    </row>
    <row r="27" spans="1:22" ht="12.75" customHeight="1">
      <c r="A27" s="23" t="s">
        <v>131</v>
      </c>
      <c r="B27" s="23" t="s">
        <v>59</v>
      </c>
      <c r="C27" s="23" t="s">
        <v>229</v>
      </c>
      <c r="D27" s="23">
        <f>SUM(D28:D29)</f>
        <v>484</v>
      </c>
      <c r="E27" s="101">
        <v>0</v>
      </c>
      <c r="F27" s="23">
        <f>SUM(F28:F29)</f>
        <v>484</v>
      </c>
      <c r="G27" s="23">
        <v>60</v>
      </c>
      <c r="H27" s="23">
        <v>0</v>
      </c>
      <c r="I27" s="23">
        <f>SUM(I28:I29)</f>
        <v>18</v>
      </c>
      <c r="J27" s="23">
        <f>SUM(J28:J29)</f>
        <v>9</v>
      </c>
      <c r="K27" s="101">
        <v>0</v>
      </c>
      <c r="L27" s="33">
        <f>SUM(L28:L29)</f>
        <v>242</v>
      </c>
      <c r="M27" s="101">
        <v>0</v>
      </c>
      <c r="N27" s="33">
        <f>SUM(N28:N29)</f>
        <v>242</v>
      </c>
      <c r="O27" s="101">
        <v>0</v>
      </c>
      <c r="P27" s="33">
        <v>0</v>
      </c>
      <c r="Q27" s="101">
        <v>0</v>
      </c>
      <c r="R27" s="33">
        <v>0</v>
      </c>
      <c r="S27" s="101">
        <v>0</v>
      </c>
      <c r="T27" s="23">
        <v>0</v>
      </c>
      <c r="U27" s="101">
        <v>0</v>
      </c>
      <c r="V27" s="23">
        <v>0</v>
      </c>
    </row>
    <row r="28" spans="1:22" ht="15.75" customHeight="1">
      <c r="A28" s="61" t="s">
        <v>146</v>
      </c>
      <c r="B28" s="89" t="s">
        <v>199</v>
      </c>
      <c r="C28" s="127" t="s">
        <v>227</v>
      </c>
      <c r="D28" s="25">
        <f>F28</f>
        <v>340</v>
      </c>
      <c r="E28" s="31">
        <v>0</v>
      </c>
      <c r="F28" s="32">
        <f>L28+N28</f>
        <v>340</v>
      </c>
      <c r="G28" s="71">
        <v>0</v>
      </c>
      <c r="H28" s="25">
        <v>0</v>
      </c>
      <c r="I28" s="62">
        <v>10</v>
      </c>
      <c r="J28" s="62">
        <v>9</v>
      </c>
      <c r="K28" s="31">
        <v>0</v>
      </c>
      <c r="L28" s="32">
        <v>170</v>
      </c>
      <c r="M28" s="31">
        <v>0</v>
      </c>
      <c r="N28" s="32">
        <v>170</v>
      </c>
      <c r="O28" s="31">
        <v>0</v>
      </c>
      <c r="P28" s="32">
        <v>0</v>
      </c>
      <c r="Q28" s="31">
        <v>0</v>
      </c>
      <c r="R28" s="47">
        <v>0</v>
      </c>
      <c r="S28" s="31">
        <v>0</v>
      </c>
      <c r="T28" s="25">
        <v>0</v>
      </c>
      <c r="U28" s="31">
        <v>0</v>
      </c>
      <c r="V28" s="25">
        <v>0</v>
      </c>
    </row>
    <row r="29" spans="1:22" ht="15" customHeight="1">
      <c r="A29" s="61" t="s">
        <v>160</v>
      </c>
      <c r="B29" s="39" t="s">
        <v>137</v>
      </c>
      <c r="C29" s="127" t="s">
        <v>228</v>
      </c>
      <c r="D29" s="25">
        <f>F29</f>
        <v>144</v>
      </c>
      <c r="E29" s="31">
        <v>0</v>
      </c>
      <c r="F29" s="25">
        <f>L29+N29</f>
        <v>144</v>
      </c>
      <c r="G29" s="71">
        <v>60</v>
      </c>
      <c r="H29" s="25">
        <v>0</v>
      </c>
      <c r="I29" s="62">
        <v>8</v>
      </c>
      <c r="J29" s="62">
        <v>0</v>
      </c>
      <c r="K29" s="31">
        <v>0</v>
      </c>
      <c r="L29" s="47">
        <v>72</v>
      </c>
      <c r="M29" s="31">
        <v>0</v>
      </c>
      <c r="N29" s="47">
        <v>72</v>
      </c>
      <c r="O29" s="31">
        <v>0</v>
      </c>
      <c r="P29" s="32">
        <v>0</v>
      </c>
      <c r="Q29" s="31">
        <v>0</v>
      </c>
      <c r="R29" s="47">
        <v>0</v>
      </c>
      <c r="S29" s="31">
        <v>0</v>
      </c>
      <c r="T29" s="25">
        <v>0</v>
      </c>
      <c r="U29" s="31">
        <v>0</v>
      </c>
      <c r="V29" s="25">
        <v>0</v>
      </c>
    </row>
    <row r="30" spans="1:22" ht="16.5" customHeight="1">
      <c r="A30" s="23" t="s">
        <v>232</v>
      </c>
      <c r="B30" s="23" t="s">
        <v>215</v>
      </c>
      <c r="C30" s="23" t="s">
        <v>166</v>
      </c>
      <c r="D30" s="23">
        <f>F30</f>
        <v>32</v>
      </c>
      <c r="E30" s="101">
        <v>0</v>
      </c>
      <c r="F30" s="23">
        <f>L30+N30</f>
        <v>32</v>
      </c>
      <c r="G30" s="23">
        <v>0</v>
      </c>
      <c r="H30" s="23">
        <v>0</v>
      </c>
      <c r="I30" s="23">
        <v>0</v>
      </c>
      <c r="J30" s="23">
        <v>0</v>
      </c>
      <c r="K30" s="101">
        <v>0</v>
      </c>
      <c r="L30" s="33">
        <v>16</v>
      </c>
      <c r="M30" s="101">
        <v>0</v>
      </c>
      <c r="N30" s="33">
        <v>16</v>
      </c>
      <c r="O30" s="101">
        <v>0</v>
      </c>
      <c r="P30" s="33">
        <v>0</v>
      </c>
      <c r="Q30" s="101">
        <v>0</v>
      </c>
      <c r="R30" s="33">
        <v>0</v>
      </c>
      <c r="S30" s="101">
        <v>0</v>
      </c>
      <c r="T30" s="23">
        <v>0</v>
      </c>
      <c r="U30" s="101">
        <v>0</v>
      </c>
      <c r="V30" s="23">
        <v>0</v>
      </c>
    </row>
    <row r="31" spans="1:22" ht="38.25" customHeight="1">
      <c r="A31" s="23" t="s">
        <v>9</v>
      </c>
      <c r="B31" s="23" t="s">
        <v>10</v>
      </c>
      <c r="C31" s="24" t="s">
        <v>237</v>
      </c>
      <c r="D31" s="33">
        <f t="shared" ref="D31:J31" si="2">SUM(D32:D36)</f>
        <v>469</v>
      </c>
      <c r="E31" s="101">
        <f t="shared" si="2"/>
        <v>16</v>
      </c>
      <c r="F31" s="33">
        <f t="shared" si="2"/>
        <v>453</v>
      </c>
      <c r="G31" s="33">
        <f t="shared" si="2"/>
        <v>320</v>
      </c>
      <c r="H31" s="33">
        <f t="shared" si="2"/>
        <v>0</v>
      </c>
      <c r="I31" s="33">
        <f t="shared" si="2"/>
        <v>0</v>
      </c>
      <c r="J31" s="33">
        <f t="shared" si="2"/>
        <v>0</v>
      </c>
      <c r="K31" s="101">
        <v>0</v>
      </c>
      <c r="L31" s="33">
        <v>0</v>
      </c>
      <c r="M31" s="101">
        <v>0</v>
      </c>
      <c r="N31" s="33">
        <f t="shared" ref="N31:S31" si="3">SUM(N32:N36)</f>
        <v>0</v>
      </c>
      <c r="O31" s="101">
        <f t="shared" si="3"/>
        <v>0</v>
      </c>
      <c r="P31" s="33">
        <f t="shared" si="3"/>
        <v>142</v>
      </c>
      <c r="Q31" s="101">
        <f t="shared" si="3"/>
        <v>4</v>
      </c>
      <c r="R31" s="33">
        <f t="shared" si="3"/>
        <v>92</v>
      </c>
      <c r="S31" s="101">
        <f t="shared" si="3"/>
        <v>8</v>
      </c>
      <c r="T31" s="23">
        <v>149</v>
      </c>
      <c r="U31" s="101">
        <f>SUM(U32:U36)</f>
        <v>4</v>
      </c>
      <c r="V31" s="23">
        <f>SUM(V32:V36)</f>
        <v>70</v>
      </c>
    </row>
    <row r="32" spans="1:22" ht="16.5" customHeight="1">
      <c r="A32" s="25" t="s">
        <v>11</v>
      </c>
      <c r="B32" s="38" t="s">
        <v>12</v>
      </c>
      <c r="C32" s="67" t="s">
        <v>177</v>
      </c>
      <c r="D32" s="113">
        <f>SUM(E32:F32)</f>
        <v>48</v>
      </c>
      <c r="E32" s="31">
        <f>K32+M32+O32+Q32+S32+U32</f>
        <v>0</v>
      </c>
      <c r="F32" s="113">
        <f>SUM(L32+N32+P32+R32+T32+V32)</f>
        <v>48</v>
      </c>
      <c r="G32" s="113">
        <v>0</v>
      </c>
      <c r="H32" s="113">
        <v>0</v>
      </c>
      <c r="I32" s="113">
        <v>0</v>
      </c>
      <c r="J32" s="113">
        <v>0</v>
      </c>
      <c r="K32" s="31">
        <v>0</v>
      </c>
      <c r="L32" s="113">
        <v>0</v>
      </c>
      <c r="M32" s="31">
        <v>0</v>
      </c>
      <c r="N32" s="113">
        <v>0</v>
      </c>
      <c r="O32" s="31">
        <v>0</v>
      </c>
      <c r="P32" s="113">
        <v>48</v>
      </c>
      <c r="Q32" s="31">
        <v>0</v>
      </c>
      <c r="R32" s="47">
        <v>0</v>
      </c>
      <c r="S32" s="31">
        <v>0</v>
      </c>
      <c r="T32" s="25">
        <v>0</v>
      </c>
      <c r="U32" s="31">
        <v>0</v>
      </c>
      <c r="V32" s="25">
        <v>0</v>
      </c>
    </row>
    <row r="33" spans="1:22" ht="14.25" customHeight="1">
      <c r="A33" s="25" t="s">
        <v>13</v>
      </c>
      <c r="B33" s="25" t="s">
        <v>14</v>
      </c>
      <c r="C33" s="132" t="s">
        <v>177</v>
      </c>
      <c r="D33" s="113">
        <f>SUM(E33:F33)</f>
        <v>48</v>
      </c>
      <c r="E33" s="31">
        <f>K33+M33+O33+Q33+S33+U33</f>
        <v>0</v>
      </c>
      <c r="F33" s="113">
        <f>L33+N33+P33+R33+T33+V33</f>
        <v>48</v>
      </c>
      <c r="G33" s="113">
        <v>0</v>
      </c>
      <c r="H33" s="113">
        <v>0</v>
      </c>
      <c r="I33" s="113">
        <v>0</v>
      </c>
      <c r="J33" s="113">
        <v>0</v>
      </c>
      <c r="K33" s="31">
        <v>0</v>
      </c>
      <c r="L33" s="113">
        <v>0</v>
      </c>
      <c r="M33" s="31">
        <v>0</v>
      </c>
      <c r="N33" s="113">
        <v>0</v>
      </c>
      <c r="O33" s="31">
        <v>0</v>
      </c>
      <c r="P33" s="113">
        <v>48</v>
      </c>
      <c r="Q33" s="31">
        <v>0</v>
      </c>
      <c r="R33" s="47">
        <v>0</v>
      </c>
      <c r="S33" s="31">
        <v>0</v>
      </c>
      <c r="T33" s="25">
        <v>0</v>
      </c>
      <c r="U33" s="31">
        <v>0</v>
      </c>
      <c r="V33" s="25">
        <v>0</v>
      </c>
    </row>
    <row r="34" spans="1:22" ht="39" customHeight="1">
      <c r="A34" s="25" t="s">
        <v>15</v>
      </c>
      <c r="B34" s="62" t="s">
        <v>153</v>
      </c>
      <c r="C34" s="67" t="s">
        <v>184</v>
      </c>
      <c r="D34" s="113">
        <f>SUM(E34:F34)</f>
        <v>114</v>
      </c>
      <c r="E34" s="31">
        <f>K34+M34+O34+Q34+S34+U34</f>
        <v>8</v>
      </c>
      <c r="F34" s="113">
        <f>SUM(L34+N34+P34+R34+T34+V34)</f>
        <v>106</v>
      </c>
      <c r="G34" s="113">
        <v>106</v>
      </c>
      <c r="H34" s="113">
        <v>0</v>
      </c>
      <c r="I34" s="113">
        <v>0</v>
      </c>
      <c r="J34" s="113">
        <v>0</v>
      </c>
      <c r="K34" s="31">
        <v>0</v>
      </c>
      <c r="L34" s="113">
        <v>0</v>
      </c>
      <c r="M34" s="31">
        <v>0</v>
      </c>
      <c r="N34" s="113">
        <v>0</v>
      </c>
      <c r="O34" s="31">
        <v>0</v>
      </c>
      <c r="P34" s="113">
        <v>16</v>
      </c>
      <c r="Q34" s="31">
        <v>4</v>
      </c>
      <c r="R34" s="47">
        <v>20</v>
      </c>
      <c r="S34" s="31">
        <v>4</v>
      </c>
      <c r="T34" s="25">
        <v>70</v>
      </c>
      <c r="U34" s="31">
        <v>0</v>
      </c>
      <c r="V34" s="25">
        <v>0</v>
      </c>
    </row>
    <row r="35" spans="1:22" ht="18" customHeight="1">
      <c r="A35" s="42" t="s">
        <v>17</v>
      </c>
      <c r="B35" s="42" t="s">
        <v>18</v>
      </c>
      <c r="C35" s="25" t="s">
        <v>19</v>
      </c>
      <c r="D35" s="113">
        <f>F35</f>
        <v>160</v>
      </c>
      <c r="E35" s="31">
        <v>0</v>
      </c>
      <c r="F35" s="113">
        <f>P35+R35+T35+V35</f>
        <v>160</v>
      </c>
      <c r="G35" s="113">
        <v>160</v>
      </c>
      <c r="H35" s="113">
        <v>0</v>
      </c>
      <c r="I35" s="113">
        <v>0</v>
      </c>
      <c r="J35" s="113">
        <v>0</v>
      </c>
      <c r="K35" s="31">
        <v>0</v>
      </c>
      <c r="L35" s="113">
        <v>0</v>
      </c>
      <c r="M35" s="31">
        <v>0</v>
      </c>
      <c r="N35" s="113">
        <v>0</v>
      </c>
      <c r="O35" s="31">
        <v>0</v>
      </c>
      <c r="P35" s="113">
        <v>30</v>
      </c>
      <c r="Q35" s="31">
        <v>0</v>
      </c>
      <c r="R35" s="47">
        <v>72</v>
      </c>
      <c r="S35" s="31">
        <v>0</v>
      </c>
      <c r="T35" s="25">
        <v>34</v>
      </c>
      <c r="U35" s="31">
        <v>0</v>
      </c>
      <c r="V35" s="25">
        <v>24</v>
      </c>
    </row>
    <row r="36" spans="1:22" s="87" customFormat="1" ht="16.5" customHeight="1">
      <c r="A36" s="67" t="s">
        <v>120</v>
      </c>
      <c r="B36" s="67" t="s">
        <v>118</v>
      </c>
      <c r="C36" s="67" t="s">
        <v>187</v>
      </c>
      <c r="D36" s="113">
        <f>SUM(E36:F36)</f>
        <v>99</v>
      </c>
      <c r="E36" s="31">
        <f>K36+M36+O36+Q36+S36+U36</f>
        <v>8</v>
      </c>
      <c r="F36" s="113">
        <f>L36+N36+P36+R36+T36+V36</f>
        <v>91</v>
      </c>
      <c r="G36" s="113">
        <v>54</v>
      </c>
      <c r="H36" s="113">
        <v>0</v>
      </c>
      <c r="I36" s="113">
        <v>0</v>
      </c>
      <c r="J36" s="113">
        <v>0</v>
      </c>
      <c r="K36" s="31">
        <v>0</v>
      </c>
      <c r="L36" s="113">
        <v>0</v>
      </c>
      <c r="M36" s="31">
        <v>0</v>
      </c>
      <c r="N36" s="113">
        <v>0</v>
      </c>
      <c r="O36" s="31">
        <v>0</v>
      </c>
      <c r="P36" s="113">
        <v>0</v>
      </c>
      <c r="Q36" s="31">
        <v>0</v>
      </c>
      <c r="R36" s="69">
        <v>0</v>
      </c>
      <c r="S36" s="31">
        <v>4</v>
      </c>
      <c r="T36" s="67">
        <v>45</v>
      </c>
      <c r="U36" s="31">
        <v>4</v>
      </c>
      <c r="V36" s="67">
        <v>46</v>
      </c>
    </row>
    <row r="37" spans="1:22" ht="54" customHeight="1">
      <c r="A37" s="59" t="s">
        <v>20</v>
      </c>
      <c r="B37" s="59" t="s">
        <v>21</v>
      </c>
      <c r="C37" s="64" t="s">
        <v>121</v>
      </c>
      <c r="D37" s="63">
        <f t="shared" ref="D37:J37" si="4">SUM(D38:D39)</f>
        <v>146</v>
      </c>
      <c r="E37" s="102">
        <f t="shared" si="4"/>
        <v>10</v>
      </c>
      <c r="F37" s="63">
        <f t="shared" si="4"/>
        <v>136</v>
      </c>
      <c r="G37" s="63">
        <f t="shared" si="4"/>
        <v>34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102">
        <v>0</v>
      </c>
      <c r="L37" s="63">
        <v>0</v>
      </c>
      <c r="M37" s="102">
        <v>0</v>
      </c>
      <c r="N37" s="63">
        <v>0</v>
      </c>
      <c r="O37" s="102">
        <f>SUM(O38:O39)</f>
        <v>0</v>
      </c>
      <c r="P37" s="63">
        <f>SUM(P38:P39)</f>
        <v>0</v>
      </c>
      <c r="Q37" s="102">
        <f>SUM(Q38:Q39)</f>
        <v>10</v>
      </c>
      <c r="R37" s="63">
        <f>SUM(R38:R39)</f>
        <v>100</v>
      </c>
      <c r="S37" s="102">
        <v>0</v>
      </c>
      <c r="T37" s="59">
        <v>36</v>
      </c>
      <c r="U37" s="102">
        <v>0</v>
      </c>
      <c r="V37" s="59">
        <f>SUM(V38:V39)</f>
        <v>0</v>
      </c>
    </row>
    <row r="38" spans="1:22" ht="15.75" customHeight="1">
      <c r="A38" s="36" t="s">
        <v>22</v>
      </c>
      <c r="B38" s="89" t="s">
        <v>200</v>
      </c>
      <c r="C38" s="67" t="s">
        <v>179</v>
      </c>
      <c r="D38" s="113">
        <f>SUM(E38:F38)</f>
        <v>110</v>
      </c>
      <c r="E38" s="31">
        <f>K38+M38+O38+Q38+S38+U38</f>
        <v>10</v>
      </c>
      <c r="F38" s="113">
        <f>L38+N38+P38+R38+T38+V38</f>
        <v>100</v>
      </c>
      <c r="G38" s="113">
        <v>34</v>
      </c>
      <c r="H38" s="113">
        <v>0</v>
      </c>
      <c r="I38" s="113">
        <v>0</v>
      </c>
      <c r="J38" s="113">
        <v>0</v>
      </c>
      <c r="K38" s="31">
        <v>0</v>
      </c>
      <c r="L38" s="113">
        <v>0</v>
      </c>
      <c r="M38" s="31">
        <v>0</v>
      </c>
      <c r="N38" s="113">
        <v>0</v>
      </c>
      <c r="O38" s="31">
        <v>0</v>
      </c>
      <c r="P38" s="113">
        <v>0</v>
      </c>
      <c r="Q38" s="31">
        <v>10</v>
      </c>
      <c r="R38" s="47">
        <v>100</v>
      </c>
      <c r="S38" s="31">
        <v>0</v>
      </c>
      <c r="T38" s="25">
        <v>0</v>
      </c>
      <c r="U38" s="31">
        <v>0</v>
      </c>
      <c r="V38" s="25">
        <v>0</v>
      </c>
    </row>
    <row r="39" spans="1:22" ht="27.75" customHeight="1">
      <c r="A39" s="58" t="s">
        <v>23</v>
      </c>
      <c r="B39" s="58" t="s">
        <v>154</v>
      </c>
      <c r="C39" s="68" t="s">
        <v>184</v>
      </c>
      <c r="D39" s="114">
        <f>SUM(E39:F39)</f>
        <v>36</v>
      </c>
      <c r="E39" s="103">
        <f>K39+M39+O39+Q39+S39+U39</f>
        <v>0</v>
      </c>
      <c r="F39" s="114">
        <f>L39+N39+P39+R39+T39+V39</f>
        <v>36</v>
      </c>
      <c r="G39" s="114">
        <v>0</v>
      </c>
      <c r="H39" s="114">
        <v>0</v>
      </c>
      <c r="I39" s="114">
        <v>0</v>
      </c>
      <c r="J39" s="114">
        <v>0</v>
      </c>
      <c r="K39" s="103">
        <v>0</v>
      </c>
      <c r="L39" s="114">
        <v>0</v>
      </c>
      <c r="M39" s="103">
        <v>0</v>
      </c>
      <c r="N39" s="114">
        <v>0</v>
      </c>
      <c r="O39" s="103">
        <v>0</v>
      </c>
      <c r="P39" s="114">
        <v>0</v>
      </c>
      <c r="Q39" s="103">
        <v>0</v>
      </c>
      <c r="R39" s="60">
        <v>0</v>
      </c>
      <c r="S39" s="103">
        <v>0</v>
      </c>
      <c r="T39" s="58">
        <v>36</v>
      </c>
      <c r="U39" s="103">
        <v>0</v>
      </c>
      <c r="V39" s="58">
        <v>0</v>
      </c>
    </row>
    <row r="40" spans="1:22" ht="25.5" customHeight="1">
      <c r="A40" s="23" t="s">
        <v>24</v>
      </c>
      <c r="B40" s="23" t="s">
        <v>203</v>
      </c>
      <c r="C40" s="24" t="s">
        <v>196</v>
      </c>
      <c r="D40" s="33">
        <f t="shared" ref="D40:J40" si="5">SUM(D41:D49)</f>
        <v>925</v>
      </c>
      <c r="E40" s="101">
        <f t="shared" si="5"/>
        <v>31</v>
      </c>
      <c r="F40" s="33">
        <f t="shared" si="5"/>
        <v>894</v>
      </c>
      <c r="G40" s="116">
        <f t="shared" si="5"/>
        <v>412</v>
      </c>
      <c r="H40" s="33">
        <f t="shared" si="5"/>
        <v>30</v>
      </c>
      <c r="I40" s="33">
        <f t="shared" si="5"/>
        <v>18</v>
      </c>
      <c r="J40" s="33">
        <f t="shared" si="5"/>
        <v>31</v>
      </c>
      <c r="K40" s="101">
        <v>0</v>
      </c>
      <c r="L40" s="33">
        <v>0</v>
      </c>
      <c r="M40" s="101">
        <v>0</v>
      </c>
      <c r="N40" s="33">
        <v>0</v>
      </c>
      <c r="O40" s="101">
        <f>SUM(O41:O49)</f>
        <v>0</v>
      </c>
      <c r="P40" s="33">
        <f>SUM(P41:P49)</f>
        <v>308</v>
      </c>
      <c r="Q40" s="101">
        <f>SUM(Q41:Q49)</f>
        <v>13</v>
      </c>
      <c r="R40" s="33">
        <f>SUM(R41:R49)</f>
        <v>203</v>
      </c>
      <c r="S40" s="101">
        <f>SUM(S41:S49)</f>
        <v>13</v>
      </c>
      <c r="T40" s="23">
        <v>204</v>
      </c>
      <c r="U40" s="101">
        <f>SUM(U41:U49)</f>
        <v>5</v>
      </c>
      <c r="V40" s="23">
        <f>SUM(V41:V49)</f>
        <v>179</v>
      </c>
    </row>
    <row r="41" spans="1:22" ht="15.75" customHeight="1">
      <c r="A41" s="67" t="s">
        <v>25</v>
      </c>
      <c r="B41" s="49" t="s">
        <v>63</v>
      </c>
      <c r="C41" s="67" t="s">
        <v>178</v>
      </c>
      <c r="D41" s="113">
        <f t="shared" ref="D41:D49" si="6">SUM(E41:F41)</f>
        <v>105</v>
      </c>
      <c r="E41" s="31">
        <f>K41+M41+O41+Q41+S41+U41</f>
        <v>0</v>
      </c>
      <c r="F41" s="113">
        <f>L41+N41+P41+R41+T41+V41</f>
        <v>105</v>
      </c>
      <c r="G41" s="115">
        <v>30</v>
      </c>
      <c r="H41" s="113">
        <v>30</v>
      </c>
      <c r="I41" s="113">
        <v>4</v>
      </c>
      <c r="J41" s="113">
        <v>8</v>
      </c>
      <c r="K41" s="31">
        <v>0</v>
      </c>
      <c r="L41" s="113">
        <v>0</v>
      </c>
      <c r="M41" s="31">
        <v>0</v>
      </c>
      <c r="N41" s="113">
        <v>0</v>
      </c>
      <c r="O41" s="31">
        <v>0</v>
      </c>
      <c r="P41" s="113">
        <v>105</v>
      </c>
      <c r="Q41" s="31">
        <v>0</v>
      </c>
      <c r="R41" s="47">
        <v>0</v>
      </c>
      <c r="S41" s="31">
        <v>0</v>
      </c>
      <c r="T41" s="25">
        <v>0</v>
      </c>
      <c r="U41" s="31">
        <v>0</v>
      </c>
      <c r="V41" s="25">
        <v>0</v>
      </c>
    </row>
    <row r="42" spans="1:22" ht="26.25" customHeight="1">
      <c r="A42" s="67" t="s">
        <v>26</v>
      </c>
      <c r="B42" s="49" t="s">
        <v>64</v>
      </c>
      <c r="C42" s="67" t="s">
        <v>187</v>
      </c>
      <c r="D42" s="25">
        <f t="shared" si="6"/>
        <v>36</v>
      </c>
      <c r="E42" s="31">
        <f>K42+M42+O42+Q42+S42+U42</f>
        <v>0</v>
      </c>
      <c r="F42" s="25">
        <f>L42+N42+P42+R42+T42+V42</f>
        <v>36</v>
      </c>
      <c r="G42" s="73">
        <v>12</v>
      </c>
      <c r="H42" s="25">
        <v>0</v>
      </c>
      <c r="I42" s="62">
        <v>0</v>
      </c>
      <c r="J42" s="62">
        <v>0</v>
      </c>
      <c r="K42" s="31">
        <v>0</v>
      </c>
      <c r="L42" s="32">
        <v>0</v>
      </c>
      <c r="M42" s="31">
        <v>0</v>
      </c>
      <c r="N42" s="32">
        <v>0</v>
      </c>
      <c r="O42" s="31">
        <v>0</v>
      </c>
      <c r="P42" s="32">
        <v>0</v>
      </c>
      <c r="Q42" s="31">
        <v>0</v>
      </c>
      <c r="R42" s="47">
        <v>0</v>
      </c>
      <c r="S42" s="31">
        <v>0</v>
      </c>
      <c r="T42" s="25">
        <v>0</v>
      </c>
      <c r="U42" s="31">
        <v>0</v>
      </c>
      <c r="V42" s="25">
        <v>36</v>
      </c>
    </row>
    <row r="43" spans="1:22" ht="27" customHeight="1">
      <c r="A43" s="69" t="s">
        <v>96</v>
      </c>
      <c r="B43" s="52" t="s">
        <v>65</v>
      </c>
      <c r="C43" s="69" t="s">
        <v>184</v>
      </c>
      <c r="D43" s="52">
        <f t="shared" si="6"/>
        <v>151</v>
      </c>
      <c r="E43" s="31">
        <f t="shared" ref="E43:E49" si="7">K43+M43+O43+Q43+S43+U43</f>
        <v>12</v>
      </c>
      <c r="F43" s="52">
        <f>SUM(L43+N43+P43+R43+T43+V43)</f>
        <v>139</v>
      </c>
      <c r="G43" s="91">
        <v>57</v>
      </c>
      <c r="H43" s="52">
        <v>0</v>
      </c>
      <c r="I43" s="61">
        <v>0</v>
      </c>
      <c r="J43" s="61">
        <v>0</v>
      </c>
      <c r="K43" s="31">
        <v>0</v>
      </c>
      <c r="L43" s="52">
        <v>0</v>
      </c>
      <c r="M43" s="31">
        <v>0</v>
      </c>
      <c r="N43" s="52">
        <v>0</v>
      </c>
      <c r="O43" s="31">
        <v>0</v>
      </c>
      <c r="P43" s="52">
        <v>0</v>
      </c>
      <c r="Q43" s="31">
        <v>4</v>
      </c>
      <c r="R43" s="54">
        <v>42</v>
      </c>
      <c r="S43" s="31">
        <v>8</v>
      </c>
      <c r="T43" s="54">
        <v>97</v>
      </c>
      <c r="U43" s="31">
        <v>0</v>
      </c>
      <c r="V43" s="25">
        <v>0</v>
      </c>
    </row>
    <row r="44" spans="1:22" ht="29.25" customHeight="1">
      <c r="A44" s="67" t="s">
        <v>27</v>
      </c>
      <c r="B44" s="49" t="s">
        <v>66</v>
      </c>
      <c r="C44" s="100" t="s">
        <v>180</v>
      </c>
      <c r="D44" s="25">
        <f t="shared" si="6"/>
        <v>102</v>
      </c>
      <c r="E44" s="31">
        <f t="shared" si="7"/>
        <v>4</v>
      </c>
      <c r="F44" s="25">
        <f>SUM(L44+N44+P44+R44+T44+V44)</f>
        <v>98</v>
      </c>
      <c r="G44" s="73">
        <v>38</v>
      </c>
      <c r="H44" s="25">
        <v>0</v>
      </c>
      <c r="I44" s="62">
        <v>4</v>
      </c>
      <c r="J44" s="62">
        <v>8</v>
      </c>
      <c r="K44" s="31">
        <v>0</v>
      </c>
      <c r="L44" s="32">
        <v>0</v>
      </c>
      <c r="M44" s="31">
        <v>0</v>
      </c>
      <c r="N44" s="32">
        <v>0</v>
      </c>
      <c r="O44" s="31">
        <v>0</v>
      </c>
      <c r="P44" s="32">
        <v>57</v>
      </c>
      <c r="Q44" s="31">
        <v>4</v>
      </c>
      <c r="R44" s="111">
        <v>41</v>
      </c>
      <c r="S44" s="31">
        <v>0</v>
      </c>
      <c r="T44" s="25">
        <v>0</v>
      </c>
      <c r="U44" s="31">
        <v>0</v>
      </c>
      <c r="V44" s="25">
        <v>0</v>
      </c>
    </row>
    <row r="45" spans="1:22" ht="25.5" customHeight="1">
      <c r="A45" s="67" t="s">
        <v>28</v>
      </c>
      <c r="B45" s="49" t="s">
        <v>67</v>
      </c>
      <c r="C45" s="67" t="s">
        <v>178</v>
      </c>
      <c r="D45" s="25">
        <f t="shared" si="6"/>
        <v>58</v>
      </c>
      <c r="E45" s="31">
        <f t="shared" si="7"/>
        <v>0</v>
      </c>
      <c r="F45" s="25">
        <f>L45+N45+P45+R45+T45+V45</f>
        <v>58</v>
      </c>
      <c r="G45" s="73">
        <v>24</v>
      </c>
      <c r="H45" s="25">
        <v>0</v>
      </c>
      <c r="I45" s="62">
        <v>4</v>
      </c>
      <c r="J45" s="62">
        <v>7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58</v>
      </c>
      <c r="Q45" s="31">
        <v>0</v>
      </c>
      <c r="R45" s="47">
        <v>0</v>
      </c>
      <c r="S45" s="31">
        <v>0</v>
      </c>
      <c r="T45" s="25">
        <v>0</v>
      </c>
      <c r="U45" s="31">
        <v>0</v>
      </c>
      <c r="V45" s="25">
        <v>0</v>
      </c>
    </row>
    <row r="46" spans="1:22" ht="14.25" customHeight="1">
      <c r="A46" s="69" t="s">
        <v>29</v>
      </c>
      <c r="B46" s="50" t="s">
        <v>138</v>
      </c>
      <c r="C46" s="67" t="s">
        <v>188</v>
      </c>
      <c r="D46" s="25">
        <f t="shared" si="6"/>
        <v>202</v>
      </c>
      <c r="E46" s="31">
        <f t="shared" si="7"/>
        <v>10</v>
      </c>
      <c r="F46" s="25">
        <f>L46+N46+P46+R46+T46+V46</f>
        <v>192</v>
      </c>
      <c r="G46" s="73">
        <v>90</v>
      </c>
      <c r="H46" s="25">
        <v>0</v>
      </c>
      <c r="I46" s="62">
        <v>6</v>
      </c>
      <c r="J46" s="62">
        <v>8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47">
        <v>0</v>
      </c>
      <c r="S46" s="31">
        <v>5</v>
      </c>
      <c r="T46" s="25">
        <v>71</v>
      </c>
      <c r="U46" s="31">
        <v>5</v>
      </c>
      <c r="V46" s="25">
        <v>121</v>
      </c>
    </row>
    <row r="47" spans="1:22" ht="42" customHeight="1">
      <c r="A47" s="79" t="s">
        <v>30</v>
      </c>
      <c r="B47" s="89" t="s">
        <v>201</v>
      </c>
      <c r="C47" s="80" t="s">
        <v>179</v>
      </c>
      <c r="D47" s="80">
        <f t="shared" si="6"/>
        <v>110</v>
      </c>
      <c r="E47" s="104">
        <f t="shared" si="7"/>
        <v>5</v>
      </c>
      <c r="F47" s="80">
        <f>SUM(L47+N47+P47+R47+T47+V47)</f>
        <v>105</v>
      </c>
      <c r="G47" s="92">
        <v>47</v>
      </c>
      <c r="H47" s="80">
        <v>0</v>
      </c>
      <c r="I47" s="80">
        <v>0</v>
      </c>
      <c r="J47" s="80">
        <v>0</v>
      </c>
      <c r="K47" s="104">
        <v>0</v>
      </c>
      <c r="L47" s="79">
        <v>0</v>
      </c>
      <c r="M47" s="104">
        <v>0</v>
      </c>
      <c r="N47" s="79">
        <v>0</v>
      </c>
      <c r="O47" s="104">
        <v>0</v>
      </c>
      <c r="P47" s="79">
        <v>54</v>
      </c>
      <c r="Q47" s="104">
        <v>5</v>
      </c>
      <c r="R47" s="79">
        <v>51</v>
      </c>
      <c r="S47" s="104">
        <v>0</v>
      </c>
      <c r="T47" s="80">
        <v>0</v>
      </c>
      <c r="U47" s="104">
        <v>0</v>
      </c>
      <c r="V47" s="80">
        <v>0</v>
      </c>
    </row>
    <row r="48" spans="1:22" ht="51" customHeight="1">
      <c r="A48" s="79" t="s">
        <v>31</v>
      </c>
      <c r="B48" s="112" t="s">
        <v>175</v>
      </c>
      <c r="C48" s="80" t="s">
        <v>187</v>
      </c>
      <c r="D48" s="80">
        <f t="shared" si="6"/>
        <v>58</v>
      </c>
      <c r="E48" s="104">
        <f t="shared" si="7"/>
        <v>0</v>
      </c>
      <c r="F48" s="80">
        <f>L48+N48+P48+R48+T48+V48</f>
        <v>58</v>
      </c>
      <c r="G48" s="92">
        <v>38</v>
      </c>
      <c r="H48" s="80">
        <v>0</v>
      </c>
      <c r="I48" s="80">
        <v>0</v>
      </c>
      <c r="J48" s="80">
        <v>0</v>
      </c>
      <c r="K48" s="104">
        <v>0</v>
      </c>
      <c r="L48" s="79">
        <v>0</v>
      </c>
      <c r="M48" s="104">
        <v>0</v>
      </c>
      <c r="N48" s="79">
        <v>0</v>
      </c>
      <c r="O48" s="104">
        <v>0</v>
      </c>
      <c r="P48" s="79">
        <v>0</v>
      </c>
      <c r="Q48" s="104">
        <v>0</v>
      </c>
      <c r="R48" s="79">
        <v>0</v>
      </c>
      <c r="S48" s="104">
        <v>0</v>
      </c>
      <c r="T48" s="80">
        <v>36</v>
      </c>
      <c r="U48" s="104">
        <v>0</v>
      </c>
      <c r="V48" s="80">
        <v>22</v>
      </c>
    </row>
    <row r="49" spans="1:22" ht="25.5" customHeight="1">
      <c r="A49" s="80" t="s">
        <v>60</v>
      </c>
      <c r="B49" s="49" t="s">
        <v>32</v>
      </c>
      <c r="C49" s="80" t="s">
        <v>179</v>
      </c>
      <c r="D49" s="80">
        <f t="shared" si="6"/>
        <v>103</v>
      </c>
      <c r="E49" s="104">
        <f t="shared" si="7"/>
        <v>0</v>
      </c>
      <c r="F49" s="80">
        <f>L49+N49+P49+R49+T49+V49</f>
        <v>103</v>
      </c>
      <c r="G49" s="92">
        <v>76</v>
      </c>
      <c r="H49" s="80">
        <v>0</v>
      </c>
      <c r="I49" s="80">
        <v>0</v>
      </c>
      <c r="J49" s="80">
        <v>0</v>
      </c>
      <c r="K49" s="104">
        <v>0</v>
      </c>
      <c r="L49" s="79">
        <v>0</v>
      </c>
      <c r="M49" s="104">
        <v>0</v>
      </c>
      <c r="N49" s="79">
        <v>0</v>
      </c>
      <c r="O49" s="104">
        <v>0</v>
      </c>
      <c r="P49" s="79">
        <v>34</v>
      </c>
      <c r="Q49" s="104">
        <v>0</v>
      </c>
      <c r="R49" s="79">
        <v>69</v>
      </c>
      <c r="S49" s="104">
        <v>0</v>
      </c>
      <c r="T49" s="80">
        <v>0</v>
      </c>
      <c r="U49" s="104">
        <v>0</v>
      </c>
      <c r="V49" s="80">
        <v>0</v>
      </c>
    </row>
    <row r="50" spans="1:22" ht="26.25" customHeight="1">
      <c r="A50" s="23" t="s">
        <v>197</v>
      </c>
      <c r="B50" s="23" t="s">
        <v>198</v>
      </c>
      <c r="C50" s="23" t="s">
        <v>195</v>
      </c>
      <c r="D50" s="23">
        <f>D51+D56+D66+D72+D81</f>
        <v>1052</v>
      </c>
      <c r="E50" s="101">
        <f>E51+E56+E66+E72+E81</f>
        <v>29</v>
      </c>
      <c r="F50" s="23">
        <f>F51+F56+F66+F72+F81</f>
        <v>1023</v>
      </c>
      <c r="G50" s="90">
        <f>G51+G56+G66+G72+G81</f>
        <v>275</v>
      </c>
      <c r="H50" s="23">
        <f>SUM(H51+H56+H66+H72+H81)</f>
        <v>40</v>
      </c>
      <c r="I50" s="23">
        <f>SUM(I51+I56+I66+I72+I81)</f>
        <v>36</v>
      </c>
      <c r="J50" s="23">
        <f>J51+J56+J66+J72+J81</f>
        <v>58</v>
      </c>
      <c r="K50" s="101">
        <v>0</v>
      </c>
      <c r="L50" s="33">
        <v>0</v>
      </c>
      <c r="M50" s="101">
        <v>0</v>
      </c>
      <c r="N50" s="33">
        <v>0</v>
      </c>
      <c r="O50" s="101">
        <f>O51+O56+O66+O72+O81</f>
        <v>0</v>
      </c>
      <c r="P50" s="33">
        <f>P51+P56+P66+P72+P81</f>
        <v>162</v>
      </c>
      <c r="Q50" s="101">
        <f>Q51+Q56+Q66+Q72+Q81</f>
        <v>9</v>
      </c>
      <c r="R50" s="33">
        <f>R51+R56+R66+R72+R81</f>
        <v>433</v>
      </c>
      <c r="S50" s="101">
        <f>S51+S56+S66+S72+S81</f>
        <v>15</v>
      </c>
      <c r="T50" s="23">
        <v>187</v>
      </c>
      <c r="U50" s="101">
        <f>U51+U56+U66+U72+U81</f>
        <v>5</v>
      </c>
      <c r="V50" s="23">
        <f>V51+V56+V66+V72+V81</f>
        <v>241</v>
      </c>
    </row>
    <row r="51" spans="1:22" ht="52.5" customHeight="1">
      <c r="A51" s="33" t="s">
        <v>33</v>
      </c>
      <c r="B51" s="33" t="s">
        <v>155</v>
      </c>
      <c r="C51" s="23" t="s">
        <v>152</v>
      </c>
      <c r="D51" s="81">
        <f t="shared" ref="D51:J51" si="8">SUM(D52:D55)</f>
        <v>210</v>
      </c>
      <c r="E51" s="105">
        <f t="shared" si="8"/>
        <v>4</v>
      </c>
      <c r="F51" s="81">
        <f t="shared" si="8"/>
        <v>206</v>
      </c>
      <c r="G51" s="93">
        <f t="shared" si="8"/>
        <v>51</v>
      </c>
      <c r="H51" s="81">
        <f t="shared" si="8"/>
        <v>20</v>
      </c>
      <c r="I51" s="81">
        <f t="shared" si="8"/>
        <v>6</v>
      </c>
      <c r="J51" s="81">
        <f t="shared" si="8"/>
        <v>12</v>
      </c>
      <c r="K51" s="105">
        <v>0</v>
      </c>
      <c r="L51" s="82">
        <v>0</v>
      </c>
      <c r="M51" s="105">
        <v>0</v>
      </c>
      <c r="N51" s="82">
        <v>0</v>
      </c>
      <c r="O51" s="105">
        <f t="shared" ref="O51:V51" si="9">SUM(O52:O55)</f>
        <v>0</v>
      </c>
      <c r="P51" s="82">
        <f t="shared" si="9"/>
        <v>28</v>
      </c>
      <c r="Q51" s="105">
        <f t="shared" si="9"/>
        <v>4</v>
      </c>
      <c r="R51" s="82">
        <f t="shared" si="9"/>
        <v>178</v>
      </c>
      <c r="S51" s="105">
        <f t="shared" si="9"/>
        <v>0</v>
      </c>
      <c r="T51" s="81">
        <f t="shared" si="9"/>
        <v>0</v>
      </c>
      <c r="U51" s="105">
        <f t="shared" si="9"/>
        <v>0</v>
      </c>
      <c r="V51" s="81">
        <f t="shared" si="9"/>
        <v>0</v>
      </c>
    </row>
    <row r="52" spans="1:22" ht="36" customHeight="1">
      <c r="A52" s="32" t="s">
        <v>34</v>
      </c>
      <c r="B52" s="109" t="s">
        <v>156</v>
      </c>
      <c r="C52" s="67" t="s">
        <v>180</v>
      </c>
      <c r="D52" s="25">
        <f>SUM(E52:F52)</f>
        <v>128</v>
      </c>
      <c r="E52" s="31">
        <f>K52+M52+O52+Q52+S52+U52</f>
        <v>4</v>
      </c>
      <c r="F52" s="111">
        <f>L52+N52+P52+R52+T52+V52</f>
        <v>124</v>
      </c>
      <c r="G52" s="73">
        <v>51</v>
      </c>
      <c r="H52" s="25">
        <v>20</v>
      </c>
      <c r="I52" s="62">
        <v>2</v>
      </c>
      <c r="J52" s="62">
        <v>6</v>
      </c>
      <c r="K52" s="31">
        <v>0</v>
      </c>
      <c r="L52" s="32">
        <v>0</v>
      </c>
      <c r="M52" s="31">
        <v>0</v>
      </c>
      <c r="N52" s="32">
        <v>0</v>
      </c>
      <c r="O52" s="31">
        <v>0</v>
      </c>
      <c r="P52" s="32">
        <v>28</v>
      </c>
      <c r="Q52" s="31">
        <v>4</v>
      </c>
      <c r="R52" s="111">
        <v>96</v>
      </c>
      <c r="S52" s="31">
        <v>0</v>
      </c>
      <c r="T52" s="25">
        <v>0</v>
      </c>
      <c r="U52" s="31">
        <v>0</v>
      </c>
      <c r="V52" s="25">
        <v>0</v>
      </c>
    </row>
    <row r="53" spans="1:22" ht="29.25" customHeight="1">
      <c r="A53" s="198" t="s">
        <v>208</v>
      </c>
      <c r="B53" s="32" t="s">
        <v>35</v>
      </c>
      <c r="C53" s="25"/>
      <c r="D53" s="25">
        <f>F53</f>
        <v>0</v>
      </c>
      <c r="E53" s="31">
        <v>0</v>
      </c>
      <c r="F53" s="25">
        <f>SUM(K53:V53)</f>
        <v>0</v>
      </c>
      <c r="G53" s="73">
        <v>0</v>
      </c>
      <c r="H53" s="25">
        <v>0</v>
      </c>
      <c r="I53" s="62">
        <v>0</v>
      </c>
      <c r="J53" s="62">
        <v>0</v>
      </c>
      <c r="K53" s="31">
        <v>0</v>
      </c>
      <c r="L53" s="32">
        <v>0</v>
      </c>
      <c r="M53" s="31">
        <v>0</v>
      </c>
      <c r="N53" s="32">
        <v>0</v>
      </c>
      <c r="O53" s="31">
        <v>0</v>
      </c>
      <c r="P53" s="32">
        <v>0</v>
      </c>
      <c r="Q53" s="31">
        <v>0</v>
      </c>
      <c r="R53" s="47">
        <v>0</v>
      </c>
      <c r="S53" s="31">
        <v>0</v>
      </c>
      <c r="T53" s="25">
        <v>0</v>
      </c>
      <c r="U53" s="31">
        <v>0</v>
      </c>
      <c r="V53" s="25">
        <v>0</v>
      </c>
    </row>
    <row r="54" spans="1:22" ht="37.5" customHeight="1">
      <c r="A54" s="199"/>
      <c r="B54" s="52" t="s">
        <v>36</v>
      </c>
      <c r="C54" s="69" t="s">
        <v>179</v>
      </c>
      <c r="D54" s="52">
        <f>F54</f>
        <v>72</v>
      </c>
      <c r="E54" s="31">
        <v>0</v>
      </c>
      <c r="F54" s="52">
        <f>SUM(K54:V54)</f>
        <v>72</v>
      </c>
      <c r="G54" s="91">
        <v>0</v>
      </c>
      <c r="H54" s="52">
        <v>0</v>
      </c>
      <c r="I54" s="61">
        <v>0</v>
      </c>
      <c r="J54" s="61">
        <v>0</v>
      </c>
      <c r="K54" s="31">
        <v>0</v>
      </c>
      <c r="L54" s="52">
        <v>0</v>
      </c>
      <c r="M54" s="31">
        <v>0</v>
      </c>
      <c r="N54" s="52">
        <v>0</v>
      </c>
      <c r="O54" s="31">
        <v>0</v>
      </c>
      <c r="P54" s="52">
        <v>0</v>
      </c>
      <c r="Q54" s="31">
        <v>0</v>
      </c>
      <c r="R54" s="52">
        <v>72</v>
      </c>
      <c r="S54" s="31">
        <v>0</v>
      </c>
      <c r="T54" s="25">
        <v>0</v>
      </c>
      <c r="U54" s="31">
        <v>0</v>
      </c>
      <c r="V54" s="25">
        <v>0</v>
      </c>
    </row>
    <row r="55" spans="1:22" ht="24.75" customHeight="1">
      <c r="A55" s="61" t="s">
        <v>168</v>
      </c>
      <c r="B55" s="69" t="s">
        <v>181</v>
      </c>
      <c r="C55" s="69" t="s">
        <v>182</v>
      </c>
      <c r="D55" s="61">
        <f>F55</f>
        <v>10</v>
      </c>
      <c r="E55" s="31">
        <v>0</v>
      </c>
      <c r="F55" s="61">
        <f>SUM(K55:V55)</f>
        <v>10</v>
      </c>
      <c r="G55" s="91">
        <v>0</v>
      </c>
      <c r="H55" s="61">
        <v>0</v>
      </c>
      <c r="I55" s="61">
        <v>4</v>
      </c>
      <c r="J55" s="61">
        <v>6</v>
      </c>
      <c r="K55" s="31"/>
      <c r="L55" s="61">
        <v>0</v>
      </c>
      <c r="M55" s="31">
        <v>0</v>
      </c>
      <c r="N55" s="61">
        <v>0</v>
      </c>
      <c r="O55" s="31">
        <v>0</v>
      </c>
      <c r="P55" s="61">
        <v>0</v>
      </c>
      <c r="Q55" s="31">
        <v>0</v>
      </c>
      <c r="R55" s="61">
        <v>10</v>
      </c>
      <c r="S55" s="31">
        <v>0</v>
      </c>
      <c r="T55" s="62">
        <v>0</v>
      </c>
      <c r="U55" s="31">
        <v>0</v>
      </c>
      <c r="V55" s="62">
        <v>0</v>
      </c>
    </row>
    <row r="56" spans="1:22" ht="87.75" customHeight="1">
      <c r="A56" s="23" t="s">
        <v>37</v>
      </c>
      <c r="B56" s="23" t="s">
        <v>157</v>
      </c>
      <c r="C56" s="83" t="s">
        <v>151</v>
      </c>
      <c r="D56" s="81">
        <f t="shared" ref="D56:J56" si="10">SUM(D57:D65)</f>
        <v>214</v>
      </c>
      <c r="E56" s="105">
        <f t="shared" si="10"/>
        <v>5</v>
      </c>
      <c r="F56" s="81">
        <f t="shared" si="10"/>
        <v>209</v>
      </c>
      <c r="G56" s="93">
        <f t="shared" si="10"/>
        <v>72</v>
      </c>
      <c r="H56" s="81">
        <f t="shared" si="10"/>
        <v>0</v>
      </c>
      <c r="I56" s="81">
        <f t="shared" si="10"/>
        <v>4</v>
      </c>
      <c r="J56" s="81">
        <f t="shared" si="10"/>
        <v>6</v>
      </c>
      <c r="K56" s="105">
        <v>0</v>
      </c>
      <c r="L56" s="82">
        <v>0</v>
      </c>
      <c r="M56" s="105">
        <v>0</v>
      </c>
      <c r="N56" s="82">
        <v>0</v>
      </c>
      <c r="O56" s="105">
        <f t="shared" ref="O56:V56" si="11">SUM(O57:O65)</f>
        <v>0</v>
      </c>
      <c r="P56" s="82">
        <f t="shared" si="11"/>
        <v>0</v>
      </c>
      <c r="Q56" s="105">
        <f t="shared" si="11"/>
        <v>5</v>
      </c>
      <c r="R56" s="82">
        <f t="shared" si="11"/>
        <v>209</v>
      </c>
      <c r="S56" s="105">
        <f t="shared" si="11"/>
        <v>0</v>
      </c>
      <c r="T56" s="81">
        <f t="shared" si="11"/>
        <v>0</v>
      </c>
      <c r="U56" s="105">
        <f t="shared" si="11"/>
        <v>0</v>
      </c>
      <c r="V56" s="81">
        <f t="shared" si="11"/>
        <v>0</v>
      </c>
    </row>
    <row r="57" spans="1:22" ht="23.25" customHeight="1">
      <c r="A57" s="193" t="s">
        <v>38</v>
      </c>
      <c r="B57" s="193" t="s">
        <v>158</v>
      </c>
      <c r="C57" s="170" t="s">
        <v>194</v>
      </c>
      <c r="D57" s="170">
        <f>SUM(E57:F58)</f>
        <v>90</v>
      </c>
      <c r="E57" s="164">
        <f>K57+M57+O57+Q57+S57+U57</f>
        <v>5</v>
      </c>
      <c r="F57" s="162">
        <f>L57+N57+P57+R57+T57+V57</f>
        <v>85</v>
      </c>
      <c r="G57" s="170">
        <v>54</v>
      </c>
      <c r="H57" s="170">
        <v>0</v>
      </c>
      <c r="I57" s="170">
        <v>0</v>
      </c>
      <c r="J57" s="170">
        <v>0</v>
      </c>
      <c r="K57" s="164">
        <v>0</v>
      </c>
      <c r="L57" s="162">
        <v>0</v>
      </c>
      <c r="M57" s="164">
        <v>0</v>
      </c>
      <c r="N57" s="162">
        <v>0</v>
      </c>
      <c r="O57" s="164">
        <v>0</v>
      </c>
      <c r="P57" s="162">
        <v>0</v>
      </c>
      <c r="Q57" s="164">
        <v>5</v>
      </c>
      <c r="R57" s="162">
        <v>85</v>
      </c>
      <c r="S57" s="164">
        <v>0</v>
      </c>
      <c r="T57" s="170">
        <v>0</v>
      </c>
      <c r="U57" s="164">
        <v>0</v>
      </c>
      <c r="V57" s="170">
        <v>0</v>
      </c>
    </row>
    <row r="58" spans="1:22" ht="36.75" customHeight="1">
      <c r="A58" s="194"/>
      <c r="B58" s="194"/>
      <c r="C58" s="171"/>
      <c r="D58" s="171"/>
      <c r="E58" s="172"/>
      <c r="F58" s="168"/>
      <c r="G58" s="171"/>
      <c r="H58" s="171"/>
      <c r="I58" s="195"/>
      <c r="J58" s="195"/>
      <c r="K58" s="172"/>
      <c r="L58" s="168"/>
      <c r="M58" s="172"/>
      <c r="N58" s="168"/>
      <c r="O58" s="172"/>
      <c r="P58" s="168"/>
      <c r="Q58" s="172"/>
      <c r="R58" s="168"/>
      <c r="S58" s="172"/>
      <c r="T58" s="171"/>
      <c r="U58" s="172"/>
      <c r="V58" s="171"/>
    </row>
    <row r="59" spans="1:22" ht="53.25" customHeight="1">
      <c r="A59" s="198" t="s">
        <v>209</v>
      </c>
      <c r="B59" s="52" t="s">
        <v>35</v>
      </c>
      <c r="C59" s="79" t="s">
        <v>193</v>
      </c>
      <c r="D59" s="79">
        <f>F59</f>
        <v>36</v>
      </c>
      <c r="E59" s="104">
        <v>0</v>
      </c>
      <c r="F59" s="79">
        <f>SUM(K59:V59)</f>
        <v>36</v>
      </c>
      <c r="G59" s="94">
        <v>0</v>
      </c>
      <c r="H59" s="79">
        <v>0</v>
      </c>
      <c r="I59" s="79">
        <v>0</v>
      </c>
      <c r="J59" s="79">
        <v>0</v>
      </c>
      <c r="K59" s="104">
        <v>0</v>
      </c>
      <c r="L59" s="79">
        <v>0</v>
      </c>
      <c r="M59" s="104">
        <v>0</v>
      </c>
      <c r="N59" s="79">
        <v>0</v>
      </c>
      <c r="O59" s="104">
        <v>0</v>
      </c>
      <c r="P59" s="79">
        <v>0</v>
      </c>
      <c r="Q59" s="104">
        <v>0</v>
      </c>
      <c r="R59" s="79">
        <v>36</v>
      </c>
      <c r="S59" s="104">
        <v>0</v>
      </c>
      <c r="T59" s="80">
        <v>0</v>
      </c>
      <c r="U59" s="104">
        <v>0</v>
      </c>
      <c r="V59" s="80">
        <v>0</v>
      </c>
    </row>
    <row r="60" spans="1:22" ht="24.75" customHeight="1">
      <c r="A60" s="199"/>
      <c r="B60" s="25" t="s">
        <v>36</v>
      </c>
      <c r="C60" s="80"/>
      <c r="D60" s="80">
        <v>0</v>
      </c>
      <c r="E60" s="104">
        <v>0</v>
      </c>
      <c r="F60" s="80">
        <v>0</v>
      </c>
      <c r="G60" s="92">
        <v>0</v>
      </c>
      <c r="H60" s="80">
        <v>0</v>
      </c>
      <c r="I60" s="80">
        <v>0</v>
      </c>
      <c r="J60" s="80">
        <v>0</v>
      </c>
      <c r="K60" s="104">
        <v>0</v>
      </c>
      <c r="L60" s="79">
        <v>0</v>
      </c>
      <c r="M60" s="104">
        <v>0</v>
      </c>
      <c r="N60" s="79">
        <v>0</v>
      </c>
      <c r="O60" s="104">
        <v>0</v>
      </c>
      <c r="P60" s="79">
        <v>0</v>
      </c>
      <c r="Q60" s="104">
        <v>0</v>
      </c>
      <c r="R60" s="79">
        <v>0</v>
      </c>
      <c r="S60" s="104">
        <v>0</v>
      </c>
      <c r="T60" s="80">
        <v>0</v>
      </c>
      <c r="U60" s="104">
        <v>0</v>
      </c>
      <c r="V60" s="80">
        <v>0</v>
      </c>
    </row>
    <row r="61" spans="1:22" ht="24.75" customHeight="1">
      <c r="A61" s="196" t="s">
        <v>69</v>
      </c>
      <c r="B61" s="196" t="s">
        <v>68</v>
      </c>
      <c r="C61" s="170" t="s">
        <v>183</v>
      </c>
      <c r="D61" s="162">
        <f>F61</f>
        <v>42</v>
      </c>
      <c r="E61" s="164">
        <v>0</v>
      </c>
      <c r="F61" s="162">
        <f>L61+N61+P61+R61+T61+V61</f>
        <v>42</v>
      </c>
      <c r="G61" s="162">
        <v>18</v>
      </c>
      <c r="H61" s="162">
        <v>0</v>
      </c>
      <c r="I61" s="162">
        <v>0</v>
      </c>
      <c r="J61" s="162">
        <v>0</v>
      </c>
      <c r="K61" s="164">
        <v>0</v>
      </c>
      <c r="L61" s="162">
        <v>0</v>
      </c>
      <c r="M61" s="164">
        <v>0</v>
      </c>
      <c r="N61" s="162">
        <v>0</v>
      </c>
      <c r="O61" s="164">
        <v>0</v>
      </c>
      <c r="P61" s="162">
        <v>0</v>
      </c>
      <c r="Q61" s="164">
        <v>0</v>
      </c>
      <c r="R61" s="162">
        <v>42</v>
      </c>
      <c r="S61" s="164">
        <v>0</v>
      </c>
      <c r="T61" s="162">
        <v>0</v>
      </c>
      <c r="U61" s="164">
        <v>0</v>
      </c>
      <c r="V61" s="162">
        <v>0</v>
      </c>
    </row>
    <row r="62" spans="1:22" ht="28.5" customHeight="1">
      <c r="A62" s="197"/>
      <c r="B62" s="197"/>
      <c r="C62" s="171"/>
      <c r="D62" s="163"/>
      <c r="E62" s="165"/>
      <c r="F62" s="163"/>
      <c r="G62" s="163"/>
      <c r="H62" s="163"/>
      <c r="I62" s="163"/>
      <c r="J62" s="163"/>
      <c r="K62" s="165"/>
      <c r="L62" s="163"/>
      <c r="M62" s="165"/>
      <c r="N62" s="163"/>
      <c r="O62" s="165"/>
      <c r="P62" s="163"/>
      <c r="Q62" s="165"/>
      <c r="R62" s="163"/>
      <c r="S62" s="165"/>
      <c r="T62" s="163"/>
      <c r="U62" s="165"/>
      <c r="V62" s="163"/>
    </row>
    <row r="63" spans="1:22" ht="52.5" customHeight="1">
      <c r="A63" s="202" t="s">
        <v>210</v>
      </c>
      <c r="B63" s="52" t="s">
        <v>35</v>
      </c>
      <c r="C63" s="79" t="s">
        <v>192</v>
      </c>
      <c r="D63" s="79">
        <f>F63</f>
        <v>36</v>
      </c>
      <c r="E63" s="104">
        <v>0</v>
      </c>
      <c r="F63" s="79">
        <f>SUM(K63:V63)</f>
        <v>36</v>
      </c>
      <c r="G63" s="94">
        <v>0</v>
      </c>
      <c r="H63" s="79">
        <v>0</v>
      </c>
      <c r="I63" s="79">
        <v>0</v>
      </c>
      <c r="J63" s="79">
        <v>0</v>
      </c>
      <c r="K63" s="104">
        <v>0</v>
      </c>
      <c r="L63" s="79">
        <v>0</v>
      </c>
      <c r="M63" s="104">
        <v>0</v>
      </c>
      <c r="N63" s="79">
        <v>0</v>
      </c>
      <c r="O63" s="104">
        <v>0</v>
      </c>
      <c r="P63" s="79">
        <v>0</v>
      </c>
      <c r="Q63" s="104">
        <v>0</v>
      </c>
      <c r="R63" s="79">
        <v>36</v>
      </c>
      <c r="S63" s="104">
        <v>0</v>
      </c>
      <c r="T63" s="80">
        <v>0</v>
      </c>
      <c r="U63" s="104">
        <v>0</v>
      </c>
      <c r="V63" s="80">
        <v>0</v>
      </c>
    </row>
    <row r="64" spans="1:22" ht="27" customHeight="1">
      <c r="A64" s="203"/>
      <c r="B64" s="25" t="s">
        <v>36</v>
      </c>
      <c r="C64" s="80"/>
      <c r="D64" s="80">
        <f>F64</f>
        <v>0</v>
      </c>
      <c r="E64" s="104">
        <v>0</v>
      </c>
      <c r="F64" s="80">
        <f>SUM(K64:V64)</f>
        <v>0</v>
      </c>
      <c r="G64" s="92">
        <v>0</v>
      </c>
      <c r="H64" s="80">
        <v>0</v>
      </c>
      <c r="I64" s="80">
        <v>0</v>
      </c>
      <c r="J64" s="80">
        <v>0</v>
      </c>
      <c r="K64" s="104">
        <v>0</v>
      </c>
      <c r="L64" s="79">
        <v>0</v>
      </c>
      <c r="M64" s="104">
        <v>0</v>
      </c>
      <c r="N64" s="79">
        <v>0</v>
      </c>
      <c r="O64" s="104">
        <v>0</v>
      </c>
      <c r="P64" s="79">
        <v>0</v>
      </c>
      <c r="Q64" s="104">
        <v>0</v>
      </c>
      <c r="R64" s="79">
        <v>0</v>
      </c>
      <c r="S64" s="104">
        <v>0</v>
      </c>
      <c r="T64" s="80">
        <v>0</v>
      </c>
      <c r="U64" s="104">
        <v>0</v>
      </c>
      <c r="V64" s="80">
        <v>0</v>
      </c>
    </row>
    <row r="65" spans="1:22" ht="27" customHeight="1">
      <c r="A65" s="58" t="s">
        <v>169</v>
      </c>
      <c r="B65" s="68" t="s">
        <v>181</v>
      </c>
      <c r="C65" s="85" t="s">
        <v>182</v>
      </c>
      <c r="D65" s="85">
        <f>F65</f>
        <v>10</v>
      </c>
      <c r="E65" s="106">
        <v>0</v>
      </c>
      <c r="F65" s="85">
        <f>SUM(K65:V65)</f>
        <v>10</v>
      </c>
      <c r="G65" s="95">
        <v>0</v>
      </c>
      <c r="H65" s="85">
        <v>0</v>
      </c>
      <c r="I65" s="85">
        <v>4</v>
      </c>
      <c r="J65" s="85">
        <v>6</v>
      </c>
      <c r="K65" s="106">
        <v>0</v>
      </c>
      <c r="L65" s="84">
        <v>0</v>
      </c>
      <c r="M65" s="106">
        <v>0</v>
      </c>
      <c r="N65" s="84">
        <v>0</v>
      </c>
      <c r="O65" s="106">
        <v>0</v>
      </c>
      <c r="P65" s="84">
        <v>0</v>
      </c>
      <c r="Q65" s="106">
        <v>0</v>
      </c>
      <c r="R65" s="84">
        <v>10</v>
      </c>
      <c r="S65" s="106">
        <v>0</v>
      </c>
      <c r="T65" s="85">
        <v>0</v>
      </c>
      <c r="U65" s="106">
        <v>0</v>
      </c>
      <c r="V65" s="85">
        <v>0</v>
      </c>
    </row>
    <row r="66" spans="1:22" ht="28.5" customHeight="1">
      <c r="A66" s="209" t="s">
        <v>39</v>
      </c>
      <c r="B66" s="209" t="s">
        <v>70</v>
      </c>
      <c r="C66" s="159" t="s">
        <v>149</v>
      </c>
      <c r="D66" s="159">
        <f t="shared" ref="D66:J66" si="12">SUM(D68:D71)</f>
        <v>199</v>
      </c>
      <c r="E66" s="166">
        <f t="shared" si="12"/>
        <v>10</v>
      </c>
      <c r="F66" s="159">
        <f t="shared" si="12"/>
        <v>189</v>
      </c>
      <c r="G66" s="159">
        <f t="shared" si="12"/>
        <v>48</v>
      </c>
      <c r="H66" s="159">
        <f t="shared" si="12"/>
        <v>0</v>
      </c>
      <c r="I66" s="159">
        <f t="shared" si="12"/>
        <v>10</v>
      </c>
      <c r="J66" s="159">
        <f t="shared" si="12"/>
        <v>14</v>
      </c>
      <c r="K66" s="166">
        <v>0</v>
      </c>
      <c r="L66" s="180">
        <v>0</v>
      </c>
      <c r="M66" s="166">
        <v>0</v>
      </c>
      <c r="N66" s="180">
        <v>0</v>
      </c>
      <c r="O66" s="166">
        <f t="shared" ref="O66:V66" si="13">SUM(O68:O71)</f>
        <v>0</v>
      </c>
      <c r="P66" s="180">
        <f t="shared" si="13"/>
        <v>0</v>
      </c>
      <c r="Q66" s="166">
        <f t="shared" si="13"/>
        <v>0</v>
      </c>
      <c r="R66" s="180">
        <f t="shared" si="13"/>
        <v>0</v>
      </c>
      <c r="S66" s="166">
        <f t="shared" si="13"/>
        <v>10</v>
      </c>
      <c r="T66" s="159">
        <f t="shared" si="13"/>
        <v>107</v>
      </c>
      <c r="U66" s="166">
        <f t="shared" si="13"/>
        <v>0</v>
      </c>
      <c r="V66" s="159">
        <f t="shared" si="13"/>
        <v>82</v>
      </c>
    </row>
    <row r="67" spans="1:22" ht="10.5" customHeight="1">
      <c r="A67" s="210"/>
      <c r="B67" s="210"/>
      <c r="C67" s="160"/>
      <c r="D67" s="160"/>
      <c r="E67" s="167"/>
      <c r="F67" s="160"/>
      <c r="G67" s="160"/>
      <c r="H67" s="160"/>
      <c r="I67" s="160"/>
      <c r="J67" s="160"/>
      <c r="K67" s="167"/>
      <c r="L67" s="181"/>
      <c r="M67" s="167"/>
      <c r="N67" s="181"/>
      <c r="O67" s="167"/>
      <c r="P67" s="181"/>
      <c r="Q67" s="167"/>
      <c r="R67" s="181"/>
      <c r="S67" s="167"/>
      <c r="T67" s="160"/>
      <c r="U67" s="167"/>
      <c r="V67" s="160"/>
    </row>
    <row r="68" spans="1:22" ht="41.25" customHeight="1">
      <c r="A68" s="28" t="s">
        <v>40</v>
      </c>
      <c r="B68" s="80" t="s">
        <v>71</v>
      </c>
      <c r="C68" s="80" t="s">
        <v>185</v>
      </c>
      <c r="D68" s="80">
        <f>SUM(E68:F68)</f>
        <v>117</v>
      </c>
      <c r="E68" s="104">
        <f>K68+M68+O68+Q68+S68+U68</f>
        <v>10</v>
      </c>
      <c r="F68" s="80">
        <f>L68+N68+P68+R68+T68+V68</f>
        <v>107</v>
      </c>
      <c r="G68" s="92">
        <v>48</v>
      </c>
      <c r="H68" s="80">
        <v>0</v>
      </c>
      <c r="I68" s="80">
        <v>6</v>
      </c>
      <c r="J68" s="80">
        <v>8</v>
      </c>
      <c r="K68" s="104">
        <v>0</v>
      </c>
      <c r="L68" s="79">
        <v>0</v>
      </c>
      <c r="M68" s="104">
        <v>0</v>
      </c>
      <c r="N68" s="79">
        <v>0</v>
      </c>
      <c r="O68" s="104">
        <v>0</v>
      </c>
      <c r="P68" s="79">
        <v>0</v>
      </c>
      <c r="Q68" s="104">
        <v>0</v>
      </c>
      <c r="R68" s="79">
        <v>0</v>
      </c>
      <c r="S68" s="104">
        <v>10</v>
      </c>
      <c r="T68" s="80">
        <v>107</v>
      </c>
      <c r="U68" s="104">
        <v>0</v>
      </c>
      <c r="V68" s="80">
        <v>0</v>
      </c>
    </row>
    <row r="69" spans="1:22" ht="15.75" customHeight="1">
      <c r="A69" s="198" t="s">
        <v>211</v>
      </c>
      <c r="B69" s="69" t="s">
        <v>35</v>
      </c>
      <c r="C69" s="69" t="s">
        <v>187</v>
      </c>
      <c r="D69" s="52">
        <f>F69</f>
        <v>36</v>
      </c>
      <c r="E69" s="31">
        <v>0</v>
      </c>
      <c r="F69" s="52">
        <f>L69+N69+P69+R69+T69+V69</f>
        <v>36</v>
      </c>
      <c r="G69" s="91">
        <v>0</v>
      </c>
      <c r="H69" s="52">
        <v>0</v>
      </c>
      <c r="I69" s="61">
        <v>0</v>
      </c>
      <c r="J69" s="61">
        <v>0</v>
      </c>
      <c r="K69" s="31">
        <v>0</v>
      </c>
      <c r="L69" s="52">
        <v>0</v>
      </c>
      <c r="M69" s="31">
        <v>0</v>
      </c>
      <c r="N69" s="52">
        <v>0</v>
      </c>
      <c r="O69" s="31">
        <v>0</v>
      </c>
      <c r="P69" s="52">
        <v>0</v>
      </c>
      <c r="Q69" s="31">
        <v>0</v>
      </c>
      <c r="R69" s="52">
        <v>0</v>
      </c>
      <c r="S69" s="31">
        <v>0</v>
      </c>
      <c r="T69" s="52">
        <v>0</v>
      </c>
      <c r="U69" s="31">
        <v>0</v>
      </c>
      <c r="V69" s="54">
        <v>36</v>
      </c>
    </row>
    <row r="70" spans="1:22" ht="50.25" customHeight="1">
      <c r="A70" s="199"/>
      <c r="B70" s="66" t="s">
        <v>36</v>
      </c>
      <c r="C70" s="66" t="s">
        <v>187</v>
      </c>
      <c r="D70" s="51">
        <f>F70</f>
        <v>36</v>
      </c>
      <c r="E70" s="103">
        <v>0</v>
      </c>
      <c r="F70" s="51">
        <f>L70+N70+P70+R70+T70+V70</f>
        <v>36</v>
      </c>
      <c r="G70" s="70">
        <v>0</v>
      </c>
      <c r="H70" s="51">
        <v>0</v>
      </c>
      <c r="I70" s="60">
        <v>0</v>
      </c>
      <c r="J70" s="60">
        <v>0</v>
      </c>
      <c r="K70" s="103">
        <v>0</v>
      </c>
      <c r="L70" s="51">
        <v>0</v>
      </c>
      <c r="M70" s="103">
        <v>0</v>
      </c>
      <c r="N70" s="51">
        <v>0</v>
      </c>
      <c r="O70" s="103">
        <v>0</v>
      </c>
      <c r="P70" s="51">
        <v>0</v>
      </c>
      <c r="Q70" s="103">
        <v>0</v>
      </c>
      <c r="R70" s="51">
        <v>0</v>
      </c>
      <c r="S70" s="103">
        <v>0</v>
      </c>
      <c r="T70" s="51">
        <v>0</v>
      </c>
      <c r="U70" s="103">
        <v>0</v>
      </c>
      <c r="V70" s="51">
        <v>36</v>
      </c>
    </row>
    <row r="71" spans="1:22" ht="28.5" customHeight="1">
      <c r="A71" s="60" t="s">
        <v>171</v>
      </c>
      <c r="B71" s="66" t="s">
        <v>181</v>
      </c>
      <c r="C71" s="66" t="s">
        <v>189</v>
      </c>
      <c r="D71" s="60">
        <f>F71</f>
        <v>10</v>
      </c>
      <c r="E71" s="103">
        <v>0</v>
      </c>
      <c r="F71" s="60">
        <f>L71+N71+P71+R71+T71+V71</f>
        <v>10</v>
      </c>
      <c r="G71" s="70">
        <v>0</v>
      </c>
      <c r="H71" s="60">
        <v>0</v>
      </c>
      <c r="I71" s="60">
        <v>4</v>
      </c>
      <c r="J71" s="60">
        <v>6</v>
      </c>
      <c r="K71" s="103">
        <v>0</v>
      </c>
      <c r="L71" s="60">
        <v>0</v>
      </c>
      <c r="M71" s="103">
        <v>0</v>
      </c>
      <c r="N71" s="60">
        <v>0</v>
      </c>
      <c r="O71" s="103">
        <v>0</v>
      </c>
      <c r="P71" s="60">
        <v>0</v>
      </c>
      <c r="Q71" s="103">
        <v>0</v>
      </c>
      <c r="R71" s="60">
        <v>0</v>
      </c>
      <c r="S71" s="103">
        <v>0</v>
      </c>
      <c r="T71" s="60">
        <v>0</v>
      </c>
      <c r="U71" s="103">
        <v>0</v>
      </c>
      <c r="V71" s="60">
        <v>10</v>
      </c>
    </row>
    <row r="72" spans="1:22" ht="21.75" customHeight="1">
      <c r="A72" s="209" t="s">
        <v>41</v>
      </c>
      <c r="B72" s="209" t="s">
        <v>206</v>
      </c>
      <c r="C72" s="209" t="s">
        <v>150</v>
      </c>
      <c r="D72" s="159">
        <f t="shared" ref="D72:J72" si="14">SUM(D74:D80)</f>
        <v>249</v>
      </c>
      <c r="E72" s="166">
        <f t="shared" si="14"/>
        <v>10</v>
      </c>
      <c r="F72" s="159">
        <f t="shared" si="14"/>
        <v>239</v>
      </c>
      <c r="G72" s="159">
        <f t="shared" si="14"/>
        <v>50</v>
      </c>
      <c r="H72" s="159">
        <f t="shared" si="14"/>
        <v>20</v>
      </c>
      <c r="I72" s="159">
        <f t="shared" si="14"/>
        <v>10</v>
      </c>
      <c r="J72" s="159">
        <f t="shared" si="14"/>
        <v>14</v>
      </c>
      <c r="K72" s="166">
        <v>0</v>
      </c>
      <c r="L72" s="180">
        <v>0</v>
      </c>
      <c r="M72" s="166">
        <v>0</v>
      </c>
      <c r="N72" s="180">
        <v>0</v>
      </c>
      <c r="O72" s="166">
        <f t="shared" ref="O72:V72" si="15">SUM(O74:O80)</f>
        <v>0</v>
      </c>
      <c r="P72" s="180">
        <f t="shared" si="15"/>
        <v>0</v>
      </c>
      <c r="Q72" s="166">
        <f t="shared" si="15"/>
        <v>0</v>
      </c>
      <c r="R72" s="180">
        <f t="shared" si="15"/>
        <v>0</v>
      </c>
      <c r="S72" s="166">
        <f t="shared" si="15"/>
        <v>5</v>
      </c>
      <c r="T72" s="159">
        <f t="shared" si="15"/>
        <v>80</v>
      </c>
      <c r="U72" s="166">
        <f t="shared" si="15"/>
        <v>5</v>
      </c>
      <c r="V72" s="159">
        <f t="shared" si="15"/>
        <v>159</v>
      </c>
    </row>
    <row r="73" spans="1:22" ht="27.75" customHeight="1">
      <c r="A73" s="210"/>
      <c r="B73" s="210"/>
      <c r="C73" s="210"/>
      <c r="D73" s="160"/>
      <c r="E73" s="167"/>
      <c r="F73" s="160"/>
      <c r="G73" s="160"/>
      <c r="H73" s="160"/>
      <c r="I73" s="160"/>
      <c r="J73" s="160"/>
      <c r="K73" s="167"/>
      <c r="L73" s="181"/>
      <c r="M73" s="167"/>
      <c r="N73" s="181"/>
      <c r="O73" s="167"/>
      <c r="P73" s="181"/>
      <c r="Q73" s="167"/>
      <c r="R73" s="181"/>
      <c r="S73" s="167"/>
      <c r="T73" s="160"/>
      <c r="U73" s="167"/>
      <c r="V73" s="160"/>
    </row>
    <row r="74" spans="1:22" ht="39.75" customHeight="1">
      <c r="A74" s="57" t="s">
        <v>42</v>
      </c>
      <c r="B74" s="57" t="s">
        <v>124</v>
      </c>
      <c r="C74" s="68" t="s">
        <v>186</v>
      </c>
      <c r="D74" s="57">
        <f>SUM(E74:F74)</f>
        <v>85</v>
      </c>
      <c r="E74" s="103">
        <f>K74+M74+O74+Q74+S74+U74</f>
        <v>5</v>
      </c>
      <c r="F74" s="57">
        <f>L74+N74+P74+R74+T74+V74</f>
        <v>80</v>
      </c>
      <c r="G74" s="74">
        <v>30</v>
      </c>
      <c r="H74" s="57">
        <v>0</v>
      </c>
      <c r="I74" s="58">
        <v>0</v>
      </c>
      <c r="J74" s="58">
        <v>0</v>
      </c>
      <c r="K74" s="103">
        <v>0</v>
      </c>
      <c r="L74" s="56">
        <v>0</v>
      </c>
      <c r="M74" s="103">
        <v>0</v>
      </c>
      <c r="N74" s="56">
        <v>0</v>
      </c>
      <c r="O74" s="103">
        <v>0</v>
      </c>
      <c r="P74" s="56">
        <v>0</v>
      </c>
      <c r="Q74" s="103">
        <v>0</v>
      </c>
      <c r="R74" s="56">
        <v>0</v>
      </c>
      <c r="S74" s="103">
        <v>5</v>
      </c>
      <c r="T74" s="57">
        <v>80</v>
      </c>
      <c r="U74" s="103">
        <v>0</v>
      </c>
      <c r="V74" s="57">
        <v>0</v>
      </c>
    </row>
    <row r="75" spans="1:22" ht="15" customHeight="1">
      <c r="A75" s="204" t="s">
        <v>212</v>
      </c>
      <c r="B75" s="25" t="s">
        <v>35</v>
      </c>
      <c r="C75" s="26"/>
      <c r="D75" s="25">
        <f>F75</f>
        <v>0</v>
      </c>
      <c r="E75" s="31">
        <v>0</v>
      </c>
      <c r="F75" s="25">
        <f t="shared" ref="F75:F80" si="16">L75+N75+P75+R75+T75+V75</f>
        <v>0</v>
      </c>
      <c r="G75" s="73">
        <v>0</v>
      </c>
      <c r="H75" s="25">
        <v>0</v>
      </c>
      <c r="I75" s="62">
        <v>0</v>
      </c>
      <c r="J75" s="62">
        <v>0</v>
      </c>
      <c r="K75" s="31">
        <v>0</v>
      </c>
      <c r="L75" s="32">
        <v>0</v>
      </c>
      <c r="M75" s="31">
        <v>0</v>
      </c>
      <c r="N75" s="32">
        <v>0</v>
      </c>
      <c r="O75" s="31">
        <v>0</v>
      </c>
      <c r="P75" s="32">
        <v>0</v>
      </c>
      <c r="Q75" s="31">
        <v>0</v>
      </c>
      <c r="R75" s="47">
        <v>0</v>
      </c>
      <c r="S75" s="31">
        <v>0</v>
      </c>
      <c r="T75" s="25">
        <v>0</v>
      </c>
      <c r="U75" s="31">
        <v>0</v>
      </c>
      <c r="V75" s="25">
        <v>0</v>
      </c>
    </row>
    <row r="76" spans="1:22" ht="52.5" customHeight="1">
      <c r="A76" s="205"/>
      <c r="B76" s="51" t="s">
        <v>36</v>
      </c>
      <c r="C76" s="66" t="s">
        <v>191</v>
      </c>
      <c r="D76" s="118">
        <f>F76</f>
        <v>36</v>
      </c>
      <c r="E76" s="120">
        <v>0</v>
      </c>
      <c r="F76" s="118">
        <f t="shared" si="16"/>
        <v>36</v>
      </c>
      <c r="G76" s="118">
        <v>0</v>
      </c>
      <c r="H76" s="118">
        <v>0</v>
      </c>
      <c r="I76" s="118">
        <v>0</v>
      </c>
      <c r="J76" s="118">
        <v>0</v>
      </c>
      <c r="K76" s="120">
        <v>0</v>
      </c>
      <c r="L76" s="118">
        <v>0</v>
      </c>
      <c r="M76" s="120">
        <v>0</v>
      </c>
      <c r="N76" s="118">
        <v>0</v>
      </c>
      <c r="O76" s="120">
        <v>0</v>
      </c>
      <c r="P76" s="118">
        <v>0</v>
      </c>
      <c r="Q76" s="120">
        <v>0</v>
      </c>
      <c r="R76" s="118">
        <v>0</v>
      </c>
      <c r="S76" s="120">
        <v>0</v>
      </c>
      <c r="T76" s="118">
        <v>0</v>
      </c>
      <c r="U76" s="120">
        <v>0</v>
      </c>
      <c r="V76" s="118">
        <v>36</v>
      </c>
    </row>
    <row r="77" spans="1:22" ht="42.75" customHeight="1">
      <c r="A77" s="56" t="s">
        <v>73</v>
      </c>
      <c r="B77" s="88" t="s">
        <v>72</v>
      </c>
      <c r="C77" s="68" t="s">
        <v>190</v>
      </c>
      <c r="D77" s="118">
        <f>SUM(E77:F77)</f>
        <v>82</v>
      </c>
      <c r="E77" s="120">
        <f>K77+M77+O77+Q77+S77+U77</f>
        <v>5</v>
      </c>
      <c r="F77" s="118">
        <f t="shared" si="16"/>
        <v>77</v>
      </c>
      <c r="G77" s="118">
        <v>20</v>
      </c>
      <c r="H77" s="118">
        <v>20</v>
      </c>
      <c r="I77" s="118">
        <v>6</v>
      </c>
      <c r="J77" s="118">
        <v>8</v>
      </c>
      <c r="K77" s="120">
        <v>0</v>
      </c>
      <c r="L77" s="118">
        <v>0</v>
      </c>
      <c r="M77" s="120">
        <v>0</v>
      </c>
      <c r="N77" s="118">
        <v>0</v>
      </c>
      <c r="O77" s="120">
        <v>0</v>
      </c>
      <c r="P77" s="118">
        <v>0</v>
      </c>
      <c r="Q77" s="120">
        <v>0</v>
      </c>
      <c r="R77" s="118">
        <v>0</v>
      </c>
      <c r="S77" s="120">
        <v>0</v>
      </c>
      <c r="T77" s="118">
        <v>0</v>
      </c>
      <c r="U77" s="120">
        <v>5</v>
      </c>
      <c r="V77" s="118">
        <v>77</v>
      </c>
    </row>
    <row r="78" spans="1:22" ht="14.25" customHeight="1">
      <c r="A78" s="204" t="s">
        <v>213</v>
      </c>
      <c r="B78" s="25" t="s">
        <v>35</v>
      </c>
      <c r="C78" s="26"/>
      <c r="D78" s="80">
        <f>F78</f>
        <v>0</v>
      </c>
      <c r="E78" s="104">
        <v>0</v>
      </c>
      <c r="F78" s="80">
        <f t="shared" si="16"/>
        <v>0</v>
      </c>
      <c r="G78" s="92">
        <v>0</v>
      </c>
      <c r="H78" s="80">
        <v>0</v>
      </c>
      <c r="I78" s="80">
        <v>0</v>
      </c>
      <c r="J78" s="80">
        <v>0</v>
      </c>
      <c r="K78" s="104">
        <v>0</v>
      </c>
      <c r="L78" s="79">
        <v>0</v>
      </c>
      <c r="M78" s="104">
        <v>0</v>
      </c>
      <c r="N78" s="79">
        <v>0</v>
      </c>
      <c r="O78" s="104">
        <v>0</v>
      </c>
      <c r="P78" s="79">
        <v>0</v>
      </c>
      <c r="Q78" s="104">
        <v>0</v>
      </c>
      <c r="R78" s="79">
        <v>0</v>
      </c>
      <c r="S78" s="104">
        <v>0</v>
      </c>
      <c r="T78" s="79">
        <v>0</v>
      </c>
      <c r="U78" s="104">
        <v>0</v>
      </c>
      <c r="V78" s="80">
        <v>0</v>
      </c>
    </row>
    <row r="79" spans="1:22" ht="51" customHeight="1">
      <c r="A79" s="205"/>
      <c r="B79" s="52" t="s">
        <v>36</v>
      </c>
      <c r="C79" s="66" t="s">
        <v>191</v>
      </c>
      <c r="D79" s="79">
        <f>F79</f>
        <v>36</v>
      </c>
      <c r="E79" s="104">
        <v>0</v>
      </c>
      <c r="F79" s="79">
        <f t="shared" si="16"/>
        <v>36</v>
      </c>
      <c r="G79" s="94">
        <v>0</v>
      </c>
      <c r="H79" s="79">
        <v>0</v>
      </c>
      <c r="I79" s="79">
        <v>0</v>
      </c>
      <c r="J79" s="79">
        <v>0</v>
      </c>
      <c r="K79" s="104">
        <v>0</v>
      </c>
      <c r="L79" s="79">
        <v>0</v>
      </c>
      <c r="M79" s="104">
        <v>0</v>
      </c>
      <c r="N79" s="79">
        <v>0</v>
      </c>
      <c r="O79" s="104">
        <v>0</v>
      </c>
      <c r="P79" s="79">
        <v>0</v>
      </c>
      <c r="Q79" s="104">
        <v>0</v>
      </c>
      <c r="R79" s="79">
        <v>0</v>
      </c>
      <c r="S79" s="104">
        <v>0</v>
      </c>
      <c r="T79" s="79">
        <v>0</v>
      </c>
      <c r="U79" s="104">
        <v>0</v>
      </c>
      <c r="V79" s="79">
        <v>36</v>
      </c>
    </row>
    <row r="80" spans="1:22" ht="27.75" customHeight="1">
      <c r="A80" s="61" t="s">
        <v>172</v>
      </c>
      <c r="B80" s="69" t="s">
        <v>181</v>
      </c>
      <c r="C80" s="86" t="s">
        <v>189</v>
      </c>
      <c r="D80" s="79">
        <f>F80</f>
        <v>10</v>
      </c>
      <c r="E80" s="104">
        <v>0</v>
      </c>
      <c r="F80" s="79">
        <f t="shared" si="16"/>
        <v>10</v>
      </c>
      <c r="G80" s="128">
        <v>0</v>
      </c>
      <c r="H80" s="119">
        <v>0</v>
      </c>
      <c r="I80" s="119">
        <v>4</v>
      </c>
      <c r="J80" s="119">
        <v>6</v>
      </c>
      <c r="K80" s="121">
        <v>0</v>
      </c>
      <c r="L80" s="119">
        <v>0</v>
      </c>
      <c r="M80" s="121">
        <v>0</v>
      </c>
      <c r="N80" s="119">
        <v>0</v>
      </c>
      <c r="O80" s="121">
        <v>0</v>
      </c>
      <c r="P80" s="119">
        <v>0</v>
      </c>
      <c r="Q80" s="121">
        <v>0</v>
      </c>
      <c r="R80" s="119">
        <v>0</v>
      </c>
      <c r="S80" s="121">
        <v>0</v>
      </c>
      <c r="T80" s="119">
        <v>0</v>
      </c>
      <c r="U80" s="121">
        <v>0</v>
      </c>
      <c r="V80" s="119">
        <v>10</v>
      </c>
    </row>
    <row r="81" spans="1:22" ht="37.5" customHeight="1">
      <c r="A81" s="32" t="s">
        <v>43</v>
      </c>
      <c r="B81" s="33" t="s">
        <v>147</v>
      </c>
      <c r="C81" s="23" t="s">
        <v>149</v>
      </c>
      <c r="D81" s="81">
        <f>SUM(D82:D85)</f>
        <v>180</v>
      </c>
      <c r="E81" s="105">
        <f>SUM(E82:E85)</f>
        <v>0</v>
      </c>
      <c r="F81" s="81">
        <f>SUM(F82:F85)</f>
        <v>180</v>
      </c>
      <c r="G81" s="129">
        <f>G82</f>
        <v>54</v>
      </c>
      <c r="H81" s="117">
        <v>0</v>
      </c>
      <c r="I81" s="117">
        <f>SUM(I82:I85)</f>
        <v>6</v>
      </c>
      <c r="J81" s="117">
        <f>SUM(J82:J85)</f>
        <v>12</v>
      </c>
      <c r="K81" s="122">
        <v>0</v>
      </c>
      <c r="L81" s="125">
        <v>0</v>
      </c>
      <c r="M81" s="122">
        <v>0</v>
      </c>
      <c r="N81" s="125">
        <v>0</v>
      </c>
      <c r="O81" s="122">
        <f t="shared" ref="O81:V81" si="17">SUM(O82:O85)</f>
        <v>0</v>
      </c>
      <c r="P81" s="125">
        <f t="shared" si="17"/>
        <v>134</v>
      </c>
      <c r="Q81" s="122">
        <f t="shared" si="17"/>
        <v>0</v>
      </c>
      <c r="R81" s="125">
        <f t="shared" si="17"/>
        <v>46</v>
      </c>
      <c r="S81" s="122">
        <f t="shared" si="17"/>
        <v>0</v>
      </c>
      <c r="T81" s="125">
        <f t="shared" si="17"/>
        <v>0</v>
      </c>
      <c r="U81" s="122">
        <f t="shared" si="17"/>
        <v>0</v>
      </c>
      <c r="V81" s="117">
        <f t="shared" si="17"/>
        <v>0</v>
      </c>
    </row>
    <row r="82" spans="1:22" ht="54.75" customHeight="1">
      <c r="A82" s="55" t="s">
        <v>44</v>
      </c>
      <c r="B82" s="111" t="s">
        <v>139</v>
      </c>
      <c r="C82" s="65" t="s">
        <v>178</v>
      </c>
      <c r="D82" s="80">
        <f>SUM(E82:F82)</f>
        <v>98</v>
      </c>
      <c r="E82" s="104">
        <f>K82+M82+O82+Q82+S82+U82</f>
        <v>0</v>
      </c>
      <c r="F82" s="79">
        <f>L82+N82+P82+R82+T82+V82</f>
        <v>98</v>
      </c>
      <c r="G82" s="130">
        <v>54</v>
      </c>
      <c r="H82" s="126">
        <v>0</v>
      </c>
      <c r="I82" s="126">
        <v>2</v>
      </c>
      <c r="J82" s="126">
        <v>6</v>
      </c>
      <c r="K82" s="121">
        <v>0</v>
      </c>
      <c r="L82" s="119">
        <v>0</v>
      </c>
      <c r="M82" s="121">
        <v>0</v>
      </c>
      <c r="N82" s="119">
        <v>0</v>
      </c>
      <c r="O82" s="121">
        <v>0</v>
      </c>
      <c r="P82" s="119">
        <v>98</v>
      </c>
      <c r="Q82" s="121">
        <v>0</v>
      </c>
      <c r="R82" s="119">
        <v>0</v>
      </c>
      <c r="S82" s="121">
        <v>0</v>
      </c>
      <c r="T82" s="126">
        <v>0</v>
      </c>
      <c r="U82" s="121">
        <v>0</v>
      </c>
      <c r="V82" s="126">
        <v>0</v>
      </c>
    </row>
    <row r="83" spans="1:22">
      <c r="A83" s="198" t="s">
        <v>214</v>
      </c>
      <c r="B83" s="112" t="s">
        <v>35</v>
      </c>
      <c r="C83" s="53" t="s">
        <v>176</v>
      </c>
      <c r="D83" s="79">
        <f>F83</f>
        <v>36</v>
      </c>
      <c r="E83" s="104">
        <v>0</v>
      </c>
      <c r="F83" s="79">
        <f>L83+N83+P83+R83+T83+V83</f>
        <v>36</v>
      </c>
      <c r="G83" s="128">
        <v>0</v>
      </c>
      <c r="H83" s="119">
        <v>0</v>
      </c>
      <c r="I83" s="119">
        <v>0</v>
      </c>
      <c r="J83" s="119">
        <v>0</v>
      </c>
      <c r="K83" s="121">
        <v>0</v>
      </c>
      <c r="L83" s="119">
        <v>0</v>
      </c>
      <c r="M83" s="121">
        <v>0</v>
      </c>
      <c r="N83" s="119">
        <v>0</v>
      </c>
      <c r="O83" s="121">
        <v>0</v>
      </c>
      <c r="P83" s="119">
        <v>36</v>
      </c>
      <c r="Q83" s="121">
        <v>0</v>
      </c>
      <c r="R83" s="119">
        <v>0</v>
      </c>
      <c r="S83" s="121">
        <v>0</v>
      </c>
      <c r="T83" s="126">
        <v>0</v>
      </c>
      <c r="U83" s="121">
        <v>0</v>
      </c>
      <c r="V83" s="126">
        <v>0</v>
      </c>
    </row>
    <row r="84" spans="1:22" ht="45.75" customHeight="1">
      <c r="A84" s="199"/>
      <c r="B84" s="112" t="s">
        <v>36</v>
      </c>
      <c r="C84" s="53" t="s">
        <v>179</v>
      </c>
      <c r="D84" s="79">
        <f>F84</f>
        <v>36</v>
      </c>
      <c r="E84" s="104">
        <v>0</v>
      </c>
      <c r="F84" s="79">
        <f>L84+N84+P84+R84+T84+V84</f>
        <v>36</v>
      </c>
      <c r="G84" s="128">
        <v>0</v>
      </c>
      <c r="H84" s="119">
        <v>0</v>
      </c>
      <c r="I84" s="119">
        <v>0</v>
      </c>
      <c r="J84" s="119">
        <v>0</v>
      </c>
      <c r="K84" s="121">
        <v>0</v>
      </c>
      <c r="L84" s="119">
        <v>0</v>
      </c>
      <c r="M84" s="121">
        <v>0</v>
      </c>
      <c r="N84" s="119">
        <v>0</v>
      </c>
      <c r="O84" s="121">
        <v>0</v>
      </c>
      <c r="P84" s="119">
        <v>0</v>
      </c>
      <c r="Q84" s="121">
        <v>0</v>
      </c>
      <c r="R84" s="119">
        <v>36</v>
      </c>
      <c r="S84" s="121">
        <v>0</v>
      </c>
      <c r="T84" s="126">
        <v>0</v>
      </c>
      <c r="U84" s="121">
        <v>0</v>
      </c>
      <c r="V84" s="126">
        <v>0</v>
      </c>
    </row>
    <row r="85" spans="1:22" ht="26.25" customHeight="1">
      <c r="A85" s="35" t="s">
        <v>170</v>
      </c>
      <c r="B85" s="97" t="s">
        <v>205</v>
      </c>
      <c r="C85" s="86" t="s">
        <v>182</v>
      </c>
      <c r="D85" s="79">
        <v>10</v>
      </c>
      <c r="E85" s="104">
        <v>0</v>
      </c>
      <c r="F85" s="79">
        <f>L85+N85+P85+R85+T85+V85</f>
        <v>10</v>
      </c>
      <c r="G85" s="128">
        <v>0</v>
      </c>
      <c r="H85" s="119">
        <v>0</v>
      </c>
      <c r="I85" s="119">
        <v>4</v>
      </c>
      <c r="J85" s="119">
        <v>6</v>
      </c>
      <c r="K85" s="121">
        <v>0</v>
      </c>
      <c r="L85" s="119">
        <v>0</v>
      </c>
      <c r="M85" s="121">
        <v>0</v>
      </c>
      <c r="N85" s="119">
        <v>0</v>
      </c>
      <c r="O85" s="121">
        <v>0</v>
      </c>
      <c r="P85" s="119">
        <v>0</v>
      </c>
      <c r="Q85" s="121">
        <v>0</v>
      </c>
      <c r="R85" s="119">
        <v>10</v>
      </c>
      <c r="S85" s="121">
        <v>0</v>
      </c>
      <c r="T85" s="126">
        <v>0</v>
      </c>
      <c r="U85" s="121">
        <v>0</v>
      </c>
      <c r="V85" s="126">
        <v>0</v>
      </c>
    </row>
    <row r="86" spans="1:22" ht="30.75" customHeight="1">
      <c r="A86" s="75" t="s">
        <v>46</v>
      </c>
      <c r="B86" s="23" t="s">
        <v>47</v>
      </c>
      <c r="C86" s="76" t="s">
        <v>187</v>
      </c>
      <c r="D86" s="76">
        <f>F86</f>
        <v>144</v>
      </c>
      <c r="E86" s="107">
        <v>0</v>
      </c>
      <c r="F86" s="76">
        <f>V86</f>
        <v>144</v>
      </c>
      <c r="G86" s="76">
        <v>0</v>
      </c>
      <c r="H86" s="76">
        <v>0</v>
      </c>
      <c r="I86" s="76">
        <v>0</v>
      </c>
      <c r="J86" s="76">
        <v>0</v>
      </c>
      <c r="K86" s="107">
        <v>0</v>
      </c>
      <c r="L86" s="78">
        <v>0</v>
      </c>
      <c r="M86" s="107">
        <v>0</v>
      </c>
      <c r="N86" s="78">
        <v>0</v>
      </c>
      <c r="O86" s="107">
        <v>0</v>
      </c>
      <c r="P86" s="78">
        <v>0</v>
      </c>
      <c r="Q86" s="107">
        <v>0</v>
      </c>
      <c r="R86" s="78">
        <v>0</v>
      </c>
      <c r="S86" s="107">
        <v>0</v>
      </c>
      <c r="T86" s="76">
        <v>0</v>
      </c>
      <c r="U86" s="107">
        <v>0</v>
      </c>
      <c r="V86" s="76">
        <v>144</v>
      </c>
    </row>
    <row r="87" spans="1:22" ht="25.5" customHeight="1">
      <c r="A87" s="75" t="s">
        <v>48</v>
      </c>
      <c r="B87" s="23" t="s">
        <v>49</v>
      </c>
      <c r="C87" s="77"/>
      <c r="D87" s="76">
        <f>F87</f>
        <v>216</v>
      </c>
      <c r="E87" s="107">
        <v>0</v>
      </c>
      <c r="F87" s="76">
        <f>V87</f>
        <v>216</v>
      </c>
      <c r="G87" s="76">
        <v>0</v>
      </c>
      <c r="H87" s="76">
        <v>0</v>
      </c>
      <c r="I87" s="76">
        <v>0</v>
      </c>
      <c r="J87" s="76">
        <v>0</v>
      </c>
      <c r="K87" s="107">
        <v>0</v>
      </c>
      <c r="L87" s="78">
        <v>0</v>
      </c>
      <c r="M87" s="107">
        <v>0</v>
      </c>
      <c r="N87" s="78">
        <v>0</v>
      </c>
      <c r="O87" s="107">
        <v>0</v>
      </c>
      <c r="P87" s="78">
        <v>0</v>
      </c>
      <c r="Q87" s="107">
        <v>0</v>
      </c>
      <c r="R87" s="78">
        <v>0</v>
      </c>
      <c r="S87" s="107">
        <v>0</v>
      </c>
      <c r="T87" s="76">
        <v>0</v>
      </c>
      <c r="U87" s="107">
        <v>0</v>
      </c>
      <c r="V87" s="81">
        <v>216</v>
      </c>
    </row>
    <row r="88" spans="1:22" ht="25.5" customHeight="1">
      <c r="A88" s="206" t="s">
        <v>45</v>
      </c>
      <c r="B88" s="207"/>
      <c r="C88" s="27" t="s">
        <v>238</v>
      </c>
      <c r="D88" s="110">
        <f>D87+D86+D50+D40+D37+D31+D14</f>
        <v>4428</v>
      </c>
      <c r="E88" s="108">
        <f>E87+E86+E50+E40+E37+E31+E14</f>
        <v>86</v>
      </c>
      <c r="F88" s="110">
        <f>F87+F86+F50+F40+F37+F31+F14</f>
        <v>4342</v>
      </c>
      <c r="G88" s="110">
        <f>G50+G40+G37+G31+G14</f>
        <v>1335</v>
      </c>
      <c r="H88" s="48">
        <f>H50+H40+H37+H31+H14</f>
        <v>70</v>
      </c>
      <c r="I88" s="110">
        <f>I50+I40+I37+I31+I14</f>
        <v>102</v>
      </c>
      <c r="J88" s="110">
        <f>J50+J40+J37+J31+J14</f>
        <v>113</v>
      </c>
      <c r="K88" s="108">
        <v>0</v>
      </c>
      <c r="L88" s="48">
        <f>L50+L40+L37+L31+L14</f>
        <v>612</v>
      </c>
      <c r="M88" s="108">
        <v>0</v>
      </c>
      <c r="N88" s="48">
        <f>N50+N40+N37+N31+N14</f>
        <v>864</v>
      </c>
      <c r="O88" s="108">
        <v>0</v>
      </c>
      <c r="P88" s="48">
        <f>P50+P40+P37+P31+P14</f>
        <v>612</v>
      </c>
      <c r="Q88" s="108">
        <f>Q50+Q40+Q37+Q31</f>
        <v>36</v>
      </c>
      <c r="R88" s="48">
        <f>R50+R40+R37+R31</f>
        <v>828</v>
      </c>
      <c r="S88" s="108">
        <f>S50+S40+S37+S31</f>
        <v>36</v>
      </c>
      <c r="T88" s="110">
        <f>T50+T40+T37+T31</f>
        <v>576</v>
      </c>
      <c r="U88" s="108">
        <f>U50+U40+U37+U31</f>
        <v>14</v>
      </c>
      <c r="V88" s="110">
        <f>V87+V86+V50+V40+V37+V31</f>
        <v>850</v>
      </c>
    </row>
    <row r="89" spans="1:22" ht="24" customHeight="1">
      <c r="A89" s="173" t="s">
        <v>226</v>
      </c>
      <c r="B89" s="173"/>
      <c r="C89" s="173"/>
      <c r="D89" s="173"/>
      <c r="E89" s="173"/>
      <c r="F89" s="173"/>
      <c r="G89" s="208" t="s">
        <v>61</v>
      </c>
      <c r="H89" s="150" t="s">
        <v>223</v>
      </c>
      <c r="I89" s="151"/>
      <c r="J89" s="152"/>
      <c r="K89" s="200">
        <f>L88</f>
        <v>612</v>
      </c>
      <c r="L89" s="201"/>
      <c r="M89" s="200">
        <f>N88</f>
        <v>864</v>
      </c>
      <c r="N89" s="201"/>
      <c r="O89" s="200">
        <f>P82+O82+P80+P77+O77+P74+O74+P71+P68+O68+P61+O61+P57+O57+P55+P52+O52+P40+O40+P37+O37+P31+O31</f>
        <v>576</v>
      </c>
      <c r="P89" s="201"/>
      <c r="Q89" s="200">
        <f>R85+R82+R80+R77+R74+R71+R68+R65+R61+R57+R55+R52+R40+R37+R31+Q88</f>
        <v>684</v>
      </c>
      <c r="R89" s="201"/>
      <c r="S89" s="150">
        <f>T85+T82+T80+T77+T74+T71+T68+T65+T61+T59+T57+T55+T52+T40+T37+T31+S88</f>
        <v>612</v>
      </c>
      <c r="T89" s="152"/>
      <c r="U89" s="150">
        <f>V82+V80+V77+V74+V71+V68+V65+V61+V57+V55+V52+V40+V37+V31+U88</f>
        <v>360</v>
      </c>
      <c r="V89" s="152"/>
    </row>
    <row r="90" spans="1:22" ht="25.5" customHeight="1">
      <c r="A90" s="173"/>
      <c r="B90" s="173"/>
      <c r="C90" s="173"/>
      <c r="D90" s="173"/>
      <c r="E90" s="173"/>
      <c r="F90" s="173"/>
      <c r="G90" s="208"/>
      <c r="H90" s="150" t="s">
        <v>50</v>
      </c>
      <c r="I90" s="151"/>
      <c r="J90" s="152"/>
      <c r="K90" s="200">
        <v>0</v>
      </c>
      <c r="L90" s="201"/>
      <c r="M90" s="200">
        <v>0</v>
      </c>
      <c r="N90" s="201"/>
      <c r="O90" s="200">
        <f>P83+P78+P75+P69+P63+P59+P53</f>
        <v>36</v>
      </c>
      <c r="P90" s="201"/>
      <c r="Q90" s="200">
        <f>R83+R78+R75+R69+R63+R59+R53</f>
        <v>72</v>
      </c>
      <c r="R90" s="201"/>
      <c r="S90" s="150">
        <f>T83+T78+T75+T69+T63+T59+T53</f>
        <v>0</v>
      </c>
      <c r="T90" s="152"/>
      <c r="U90" s="150">
        <f>V83+V78+V75+V69+V63+V59+V53</f>
        <v>36</v>
      </c>
      <c r="V90" s="152"/>
    </row>
    <row r="91" spans="1:22" ht="29.25" customHeight="1">
      <c r="A91" s="173"/>
      <c r="B91" s="173"/>
      <c r="C91" s="173"/>
      <c r="D91" s="173"/>
      <c r="E91" s="173"/>
      <c r="F91" s="173"/>
      <c r="G91" s="208"/>
      <c r="H91" s="150" t="s">
        <v>224</v>
      </c>
      <c r="I91" s="151"/>
      <c r="J91" s="152"/>
      <c r="K91" s="200">
        <v>0</v>
      </c>
      <c r="L91" s="201"/>
      <c r="M91" s="200">
        <v>0</v>
      </c>
      <c r="N91" s="201"/>
      <c r="O91" s="200">
        <f>P84+P79+P76+P70+P64+P60+P54</f>
        <v>0</v>
      </c>
      <c r="P91" s="201"/>
      <c r="Q91" s="200">
        <f>R84+R79+R76+R70+R64+R60+R54</f>
        <v>108</v>
      </c>
      <c r="R91" s="201"/>
      <c r="S91" s="150">
        <f>T84+T79+T76+T70+T64+T60+T54</f>
        <v>0</v>
      </c>
      <c r="T91" s="152"/>
      <c r="U91" s="150">
        <f>V84+V79+V76+V70+V64+V60+V54</f>
        <v>108</v>
      </c>
      <c r="V91" s="152"/>
    </row>
    <row r="92" spans="1:22" ht="23.25" customHeight="1">
      <c r="A92" s="173"/>
      <c r="B92" s="173"/>
      <c r="C92" s="173"/>
      <c r="D92" s="173"/>
      <c r="E92" s="173"/>
      <c r="F92" s="173"/>
      <c r="G92" s="208"/>
      <c r="H92" s="150" t="s">
        <v>51</v>
      </c>
      <c r="I92" s="151"/>
      <c r="J92" s="152"/>
      <c r="K92" s="200">
        <v>0</v>
      </c>
      <c r="L92" s="201"/>
      <c r="M92" s="200">
        <v>0</v>
      </c>
      <c r="N92" s="201"/>
      <c r="O92" s="200">
        <v>0</v>
      </c>
      <c r="P92" s="201"/>
      <c r="Q92" s="200">
        <v>0</v>
      </c>
      <c r="R92" s="201"/>
      <c r="S92" s="150">
        <v>0</v>
      </c>
      <c r="T92" s="152"/>
      <c r="U92" s="150">
        <v>144</v>
      </c>
      <c r="V92" s="152"/>
    </row>
    <row r="93" spans="1:22" ht="10.5" customHeight="1">
      <c r="A93" s="173"/>
      <c r="B93" s="173"/>
      <c r="C93" s="173"/>
      <c r="D93" s="173"/>
      <c r="E93" s="173"/>
      <c r="F93" s="173"/>
      <c r="G93" s="208"/>
      <c r="H93" s="150" t="s">
        <v>48</v>
      </c>
      <c r="I93" s="151"/>
      <c r="J93" s="152"/>
      <c r="K93" s="200">
        <v>0</v>
      </c>
      <c r="L93" s="201"/>
      <c r="M93" s="200">
        <v>0</v>
      </c>
      <c r="N93" s="201"/>
      <c r="O93" s="200">
        <v>0</v>
      </c>
      <c r="P93" s="201"/>
      <c r="Q93" s="200">
        <v>0</v>
      </c>
      <c r="R93" s="201"/>
      <c r="S93" s="150">
        <v>0</v>
      </c>
      <c r="T93" s="152"/>
      <c r="U93" s="150">
        <v>216</v>
      </c>
      <c r="V93" s="152"/>
    </row>
    <row r="94" spans="1:22" ht="11.25" customHeight="1">
      <c r="A94" s="173"/>
      <c r="B94" s="173"/>
      <c r="C94" s="173"/>
      <c r="D94" s="173"/>
      <c r="E94" s="173"/>
      <c r="F94" s="173"/>
      <c r="G94" s="208"/>
      <c r="H94" s="150" t="s">
        <v>52</v>
      </c>
      <c r="I94" s="151"/>
      <c r="J94" s="152"/>
      <c r="K94" s="200">
        <v>0</v>
      </c>
      <c r="L94" s="201"/>
      <c r="M94" s="200">
        <v>3</v>
      </c>
      <c r="N94" s="201"/>
      <c r="O94" s="200">
        <v>3</v>
      </c>
      <c r="P94" s="201"/>
      <c r="Q94" s="200" t="s">
        <v>207</v>
      </c>
      <c r="R94" s="201"/>
      <c r="S94" s="150">
        <v>1</v>
      </c>
      <c r="T94" s="152"/>
      <c r="U94" s="150" t="s">
        <v>173</v>
      </c>
      <c r="V94" s="152"/>
    </row>
    <row r="95" spans="1:22" ht="12" customHeight="1">
      <c r="A95" s="173"/>
      <c r="B95" s="173"/>
      <c r="C95" s="173"/>
      <c r="D95" s="173"/>
      <c r="E95" s="173"/>
      <c r="F95" s="173"/>
      <c r="G95" s="208"/>
      <c r="H95" s="150" t="s">
        <v>102</v>
      </c>
      <c r="I95" s="151"/>
      <c r="J95" s="152"/>
      <c r="K95" s="200">
        <v>0</v>
      </c>
      <c r="L95" s="201"/>
      <c r="M95" s="200">
        <v>10</v>
      </c>
      <c r="N95" s="201"/>
      <c r="O95" s="200">
        <v>3</v>
      </c>
      <c r="P95" s="201"/>
      <c r="Q95" s="200">
        <v>7</v>
      </c>
      <c r="R95" s="201"/>
      <c r="S95" s="150">
        <v>3</v>
      </c>
      <c r="T95" s="152"/>
      <c r="U95" s="150">
        <v>7</v>
      </c>
      <c r="V95" s="152"/>
    </row>
  </sheetData>
  <mergeCells count="170">
    <mergeCell ref="A59:A60"/>
    <mergeCell ref="A63:A64"/>
    <mergeCell ref="A69:A70"/>
    <mergeCell ref="A75:A76"/>
    <mergeCell ref="A78:A79"/>
    <mergeCell ref="A83:A84"/>
    <mergeCell ref="S89:T89"/>
    <mergeCell ref="S90:T90"/>
    <mergeCell ref="O89:P89"/>
    <mergeCell ref="O90:P90"/>
    <mergeCell ref="K89:L89"/>
    <mergeCell ref="K90:L90"/>
    <mergeCell ref="A88:B88"/>
    <mergeCell ref="A89:F95"/>
    <mergeCell ref="G89:G95"/>
    <mergeCell ref="A66:A67"/>
    <mergeCell ref="B66:B67"/>
    <mergeCell ref="C66:C67"/>
    <mergeCell ref="D66:D67"/>
    <mergeCell ref="E66:E67"/>
    <mergeCell ref="A72:A73"/>
    <mergeCell ref="B72:B73"/>
    <mergeCell ref="C72:C73"/>
    <mergeCell ref="S91:T91"/>
    <mergeCell ref="S92:T92"/>
    <mergeCell ref="S94:T94"/>
    <mergeCell ref="S95:T95"/>
    <mergeCell ref="U89:V89"/>
    <mergeCell ref="U90:V90"/>
    <mergeCell ref="U91:V91"/>
    <mergeCell ref="U92:V92"/>
    <mergeCell ref="U94:V94"/>
    <mergeCell ref="U95:V95"/>
    <mergeCell ref="S93:T93"/>
    <mergeCell ref="U93:V93"/>
    <mergeCell ref="O91:P91"/>
    <mergeCell ref="O92:P92"/>
    <mergeCell ref="O94:P94"/>
    <mergeCell ref="O95:P95"/>
    <mergeCell ref="Q89:R89"/>
    <mergeCell ref="Q90:R90"/>
    <mergeCell ref="Q91:R91"/>
    <mergeCell ref="Q92:R92"/>
    <mergeCell ref="Q94:R94"/>
    <mergeCell ref="Q95:R95"/>
    <mergeCell ref="O93:P93"/>
    <mergeCell ref="Q93:R93"/>
    <mergeCell ref="K91:L91"/>
    <mergeCell ref="K92:L92"/>
    <mergeCell ref="K94:L94"/>
    <mergeCell ref="K95:L95"/>
    <mergeCell ref="M89:N89"/>
    <mergeCell ref="M90:N90"/>
    <mergeCell ref="M91:N91"/>
    <mergeCell ref="M92:N92"/>
    <mergeCell ref="M94:N94"/>
    <mergeCell ref="M95:N95"/>
    <mergeCell ref="K93:L93"/>
    <mergeCell ref="M93:N93"/>
    <mergeCell ref="A4:A12"/>
    <mergeCell ref="B4:B12"/>
    <mergeCell ref="C4:C12"/>
    <mergeCell ref="D5:D12"/>
    <mergeCell ref="E5:E12"/>
    <mergeCell ref="P61:P62"/>
    <mergeCell ref="R61:R62"/>
    <mergeCell ref="O61:O62"/>
    <mergeCell ref="A57:A58"/>
    <mergeCell ref="I57:I58"/>
    <mergeCell ref="J57:J58"/>
    <mergeCell ref="A61:A62"/>
    <mergeCell ref="B61:B62"/>
    <mergeCell ref="C61:C62"/>
    <mergeCell ref="K61:K62"/>
    <mergeCell ref="M61:M62"/>
    <mergeCell ref="B57:B58"/>
    <mergeCell ref="C57:C58"/>
    <mergeCell ref="D57:D58"/>
    <mergeCell ref="E57:E58"/>
    <mergeCell ref="K4:V4"/>
    <mergeCell ref="K5:N5"/>
    <mergeCell ref="K6:L11"/>
    <mergeCell ref="A53:A54"/>
    <mergeCell ref="K57:K58"/>
    <mergeCell ref="F66:F67"/>
    <mergeCell ref="G61:G62"/>
    <mergeCell ref="H61:H62"/>
    <mergeCell ref="L61:L62"/>
    <mergeCell ref="D2:R2"/>
    <mergeCell ref="N61:N62"/>
    <mergeCell ref="O5:R5"/>
    <mergeCell ref="G5:J5"/>
    <mergeCell ref="S61:S62"/>
    <mergeCell ref="T57:T58"/>
    <mergeCell ref="V57:V58"/>
    <mergeCell ref="T61:T62"/>
    <mergeCell ref="V61:V62"/>
    <mergeCell ref="R57:R58"/>
    <mergeCell ref="U61:U62"/>
    <mergeCell ref="Q61:Q62"/>
    <mergeCell ref="L57:L58"/>
    <mergeCell ref="L72:L73"/>
    <mergeCell ref="U66:U67"/>
    <mergeCell ref="U72:U73"/>
    <mergeCell ref="Q66:Q67"/>
    <mergeCell ref="Q72:Q73"/>
    <mergeCell ref="V66:V67"/>
    <mergeCell ref="K66:K67"/>
    <mergeCell ref="M66:M67"/>
    <mergeCell ref="O66:O67"/>
    <mergeCell ref="L66:L67"/>
    <mergeCell ref="V72:V73"/>
    <mergeCell ref="M72:M73"/>
    <mergeCell ref="O72:O73"/>
    <mergeCell ref="P72:P73"/>
    <mergeCell ref="R72:R73"/>
    <mergeCell ref="N66:N67"/>
    <mergeCell ref="P66:P67"/>
    <mergeCell ref="R66:R67"/>
    <mergeCell ref="S66:S67"/>
    <mergeCell ref="S72:S73"/>
    <mergeCell ref="T66:T67"/>
    <mergeCell ref="T72:T73"/>
    <mergeCell ref="S5:V5"/>
    <mergeCell ref="S6:T11"/>
    <mergeCell ref="G57:G58"/>
    <mergeCell ref="H57:H58"/>
    <mergeCell ref="H89:J89"/>
    <mergeCell ref="H90:J90"/>
    <mergeCell ref="H91:J91"/>
    <mergeCell ref="H92:J92"/>
    <mergeCell ref="H94:J94"/>
    <mergeCell ref="U6:V11"/>
    <mergeCell ref="U57:U58"/>
    <mergeCell ref="S57:S58"/>
    <mergeCell ref="G6:G12"/>
    <mergeCell ref="H6:H12"/>
    <mergeCell ref="M57:M58"/>
    <mergeCell ref="O6:P11"/>
    <mergeCell ref="O57:O58"/>
    <mergeCell ref="N57:N58"/>
    <mergeCell ref="P57:P58"/>
    <mergeCell ref="M6:N11"/>
    <mergeCell ref="Q6:R11"/>
    <mergeCell ref="Q57:Q58"/>
    <mergeCell ref="N72:N73"/>
    <mergeCell ref="K72:K73"/>
    <mergeCell ref="H95:J95"/>
    <mergeCell ref="D4:J4"/>
    <mergeCell ref="I6:I12"/>
    <mergeCell ref="J6:J12"/>
    <mergeCell ref="I72:I73"/>
    <mergeCell ref="J72:J73"/>
    <mergeCell ref="I66:I67"/>
    <mergeCell ref="J66:J67"/>
    <mergeCell ref="F5:F12"/>
    <mergeCell ref="D61:D62"/>
    <mergeCell ref="E61:E62"/>
    <mergeCell ref="H93:J93"/>
    <mergeCell ref="D72:D73"/>
    <mergeCell ref="E72:E73"/>
    <mergeCell ref="F72:F73"/>
    <mergeCell ref="G72:G73"/>
    <mergeCell ref="H72:H73"/>
    <mergeCell ref="F61:F62"/>
    <mergeCell ref="F57:F58"/>
    <mergeCell ref="I61:I62"/>
    <mergeCell ref="J61:J62"/>
    <mergeCell ref="G66:G67"/>
    <mergeCell ref="H66:H6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2"/>
  <sheetViews>
    <sheetView topLeftCell="A4" workbookViewId="0">
      <selection activeCell="L24" sqref="L24"/>
    </sheetView>
  </sheetViews>
  <sheetFormatPr defaultRowHeight="15"/>
  <cols>
    <col min="2" max="2" width="11.7109375" customWidth="1"/>
  </cols>
  <sheetData>
    <row r="2" spans="2:9">
      <c r="B2" s="214" t="s">
        <v>115</v>
      </c>
      <c r="C2" s="214"/>
      <c r="D2" s="214"/>
      <c r="E2" s="214"/>
      <c r="F2" s="214"/>
      <c r="G2" s="214"/>
      <c r="H2" s="214"/>
      <c r="I2" s="214"/>
    </row>
    <row r="3" spans="2:9">
      <c r="B3" s="214"/>
      <c r="C3" s="214"/>
      <c r="D3" s="214"/>
      <c r="E3" s="214"/>
      <c r="F3" s="214"/>
      <c r="G3" s="214"/>
      <c r="H3" s="214"/>
      <c r="I3" s="214"/>
    </row>
    <row r="4" spans="2:9" ht="15" customHeight="1"/>
    <row r="5" spans="2:9">
      <c r="B5" s="10" t="s">
        <v>85</v>
      </c>
      <c r="C5" s="211" t="s">
        <v>86</v>
      </c>
      <c r="D5" s="212"/>
      <c r="E5" s="212"/>
      <c r="F5" s="212"/>
      <c r="G5" s="212"/>
      <c r="H5" s="212"/>
      <c r="I5" s="213"/>
    </row>
    <row r="6" spans="2:9">
      <c r="B6" s="215" t="s">
        <v>87</v>
      </c>
      <c r="C6" s="216"/>
      <c r="D6" s="216"/>
      <c r="E6" s="216"/>
      <c r="F6" s="216"/>
      <c r="G6" s="216"/>
      <c r="H6" s="216"/>
      <c r="I6" s="217"/>
    </row>
    <row r="7" spans="2:9">
      <c r="B7" s="13">
        <v>102</v>
      </c>
      <c r="C7" s="218" t="s">
        <v>130</v>
      </c>
      <c r="D7" s="219"/>
      <c r="E7" s="219"/>
      <c r="F7" s="219"/>
      <c r="G7" s="219"/>
      <c r="H7" s="219"/>
      <c r="I7" s="220"/>
    </row>
    <row r="8" spans="2:9">
      <c r="B8" s="13">
        <v>102</v>
      </c>
      <c r="C8" s="218" t="s">
        <v>111</v>
      </c>
      <c r="D8" s="219"/>
      <c r="E8" s="219"/>
      <c r="F8" s="219"/>
      <c r="G8" s="219"/>
      <c r="H8" s="219"/>
      <c r="I8" s="220"/>
    </row>
    <row r="9" spans="2:9">
      <c r="B9" s="13">
        <v>103</v>
      </c>
      <c r="C9" s="218" t="s">
        <v>122</v>
      </c>
      <c r="D9" s="219"/>
      <c r="E9" s="219"/>
      <c r="F9" s="219"/>
      <c r="G9" s="219"/>
      <c r="H9" s="219"/>
      <c r="I9" s="220"/>
    </row>
    <row r="10" spans="2:9">
      <c r="B10" s="13">
        <v>408</v>
      </c>
      <c r="C10" s="211" t="s">
        <v>106</v>
      </c>
      <c r="D10" s="212"/>
      <c r="E10" s="212"/>
      <c r="F10" s="212"/>
      <c r="G10" s="212"/>
      <c r="H10" s="212"/>
      <c r="I10" s="213"/>
    </row>
    <row r="11" spans="2:9">
      <c r="B11" s="13">
        <v>110</v>
      </c>
      <c r="C11" s="211" t="s">
        <v>123</v>
      </c>
      <c r="D11" s="212"/>
      <c r="E11" s="212"/>
      <c r="F11" s="212"/>
      <c r="G11" s="212"/>
      <c r="H11" s="212"/>
      <c r="I11" s="213"/>
    </row>
    <row r="12" spans="2:9">
      <c r="B12" s="13">
        <v>110</v>
      </c>
      <c r="C12" s="211" t="s">
        <v>112</v>
      </c>
      <c r="D12" s="212"/>
      <c r="E12" s="212"/>
      <c r="F12" s="212"/>
      <c r="G12" s="212"/>
      <c r="H12" s="212"/>
      <c r="I12" s="213"/>
    </row>
    <row r="13" spans="2:9">
      <c r="B13" s="13">
        <v>203</v>
      </c>
      <c r="C13" s="211" t="s">
        <v>233</v>
      </c>
      <c r="D13" s="212"/>
      <c r="E13" s="212"/>
      <c r="F13" s="212"/>
      <c r="G13" s="212"/>
      <c r="H13" s="212"/>
      <c r="I13" s="213"/>
    </row>
    <row r="14" spans="2:9">
      <c r="B14" s="13">
        <v>210</v>
      </c>
      <c r="C14" s="211" t="s">
        <v>236</v>
      </c>
      <c r="D14" s="212"/>
      <c r="E14" s="212"/>
      <c r="F14" s="212"/>
      <c r="G14" s="212"/>
      <c r="H14" s="212"/>
      <c r="I14" s="213"/>
    </row>
    <row r="15" spans="2:9">
      <c r="B15" s="13">
        <v>303</v>
      </c>
      <c r="C15" s="211" t="s">
        <v>110</v>
      </c>
      <c r="D15" s="212"/>
      <c r="E15" s="212"/>
      <c r="F15" s="212"/>
      <c r="G15" s="212"/>
      <c r="H15" s="212"/>
      <c r="I15" s="213"/>
    </row>
    <row r="16" spans="2:9">
      <c r="B16" s="13">
        <v>303</v>
      </c>
      <c r="C16" s="211" t="s">
        <v>235</v>
      </c>
      <c r="D16" s="212"/>
      <c r="E16" s="212"/>
      <c r="F16" s="212"/>
      <c r="G16" s="212"/>
      <c r="H16" s="212"/>
      <c r="I16" s="213"/>
    </row>
    <row r="17" spans="2:9">
      <c r="B17" s="13">
        <v>405</v>
      </c>
      <c r="C17" s="211" t="s">
        <v>234</v>
      </c>
      <c r="D17" s="212"/>
      <c r="E17" s="212"/>
      <c r="F17" s="212"/>
      <c r="G17" s="212"/>
      <c r="H17" s="212"/>
      <c r="I17" s="213"/>
    </row>
    <row r="18" spans="2:9">
      <c r="B18" s="13">
        <v>405</v>
      </c>
      <c r="C18" s="211" t="s">
        <v>109</v>
      </c>
      <c r="D18" s="212"/>
      <c r="E18" s="212"/>
      <c r="F18" s="212"/>
      <c r="G18" s="212"/>
      <c r="H18" s="212"/>
      <c r="I18" s="213"/>
    </row>
    <row r="19" spans="2:9" ht="15" customHeight="1">
      <c r="B19" s="13">
        <v>106</v>
      </c>
      <c r="C19" s="211" t="s">
        <v>107</v>
      </c>
      <c r="D19" s="212"/>
      <c r="E19" s="212"/>
      <c r="F19" s="212"/>
      <c r="G19" s="212"/>
      <c r="H19" s="212"/>
      <c r="I19" s="213"/>
    </row>
    <row r="20" spans="2:9" ht="15" customHeight="1">
      <c r="B20" s="13">
        <v>107</v>
      </c>
      <c r="C20" s="211" t="s">
        <v>113</v>
      </c>
      <c r="D20" s="212"/>
      <c r="E20" s="212"/>
      <c r="F20" s="212"/>
      <c r="G20" s="212"/>
      <c r="H20" s="212"/>
      <c r="I20" s="213"/>
    </row>
    <row r="21" spans="2:9" ht="15" customHeight="1">
      <c r="B21" s="13">
        <v>107</v>
      </c>
      <c r="C21" s="211" t="s">
        <v>114</v>
      </c>
      <c r="D21" s="212"/>
      <c r="E21" s="212"/>
      <c r="F21" s="212"/>
      <c r="G21" s="212"/>
      <c r="H21" s="212"/>
      <c r="I21" s="213"/>
    </row>
    <row r="22" spans="2:9" ht="15" customHeight="1">
      <c r="B22" s="14" t="s">
        <v>88</v>
      </c>
      <c r="C22" s="211" t="s">
        <v>108</v>
      </c>
      <c r="D22" s="212"/>
      <c r="E22" s="212"/>
      <c r="F22" s="212"/>
      <c r="G22" s="212"/>
      <c r="H22" s="212"/>
      <c r="I22" s="213"/>
    </row>
    <row r="23" spans="2:9" ht="19.5" customHeight="1">
      <c r="B23" s="224" t="s">
        <v>89</v>
      </c>
      <c r="C23" s="225"/>
      <c r="D23" s="225"/>
      <c r="E23" s="225"/>
      <c r="F23" s="225"/>
      <c r="G23" s="225"/>
      <c r="H23" s="225"/>
      <c r="I23" s="226"/>
    </row>
    <row r="24" spans="2:9" ht="15" customHeight="1">
      <c r="B24" s="13">
        <v>301</v>
      </c>
      <c r="C24" s="221" t="s">
        <v>126</v>
      </c>
      <c r="D24" s="222"/>
      <c r="E24" s="222"/>
      <c r="F24" s="222"/>
      <c r="G24" s="222"/>
      <c r="H24" s="222"/>
      <c r="I24" s="223"/>
    </row>
    <row r="25" spans="2:9" ht="15" customHeight="1">
      <c r="B25" s="13">
        <v>110</v>
      </c>
      <c r="C25" s="227" t="s">
        <v>94</v>
      </c>
      <c r="D25" s="228"/>
      <c r="E25" s="228"/>
      <c r="F25" s="228"/>
      <c r="G25" s="228"/>
      <c r="H25" s="228"/>
      <c r="I25" s="229"/>
    </row>
    <row r="26" spans="2:9" ht="15" customHeight="1">
      <c r="B26" s="224" t="s">
        <v>95</v>
      </c>
      <c r="C26" s="225"/>
      <c r="D26" s="225"/>
      <c r="E26" s="225"/>
      <c r="F26" s="225"/>
      <c r="G26" s="225"/>
      <c r="H26" s="225"/>
      <c r="I26" s="226"/>
    </row>
    <row r="27" spans="2:9">
      <c r="B27" s="13"/>
      <c r="C27" s="227" t="s">
        <v>90</v>
      </c>
      <c r="D27" s="228"/>
      <c r="E27" s="228"/>
      <c r="F27" s="228"/>
      <c r="G27" s="228"/>
      <c r="H27" s="228"/>
      <c r="I27" s="229"/>
    </row>
    <row r="28" spans="2:9" ht="15" customHeight="1">
      <c r="B28" s="13"/>
      <c r="C28" s="221" t="s">
        <v>91</v>
      </c>
      <c r="D28" s="222"/>
      <c r="E28" s="222"/>
      <c r="F28" s="222"/>
      <c r="G28" s="222"/>
      <c r="H28" s="222"/>
      <c r="I28" s="223"/>
    </row>
    <row r="29" spans="2:9">
      <c r="B29" s="13"/>
      <c r="C29" s="227" t="s">
        <v>127</v>
      </c>
      <c r="D29" s="228"/>
      <c r="E29" s="228"/>
      <c r="F29" s="228"/>
      <c r="G29" s="228"/>
      <c r="H29" s="228"/>
      <c r="I29" s="229"/>
    </row>
    <row r="30" spans="2:9">
      <c r="B30" s="224" t="s">
        <v>92</v>
      </c>
      <c r="C30" s="225"/>
      <c r="D30" s="225"/>
      <c r="E30" s="225"/>
      <c r="F30" s="225"/>
      <c r="G30" s="225"/>
      <c r="H30" s="225"/>
      <c r="I30" s="226"/>
    </row>
    <row r="31" spans="2:9">
      <c r="B31" s="13"/>
      <c r="C31" s="227" t="s">
        <v>128</v>
      </c>
      <c r="D31" s="228"/>
      <c r="E31" s="228"/>
      <c r="F31" s="228"/>
      <c r="G31" s="228"/>
      <c r="H31" s="228"/>
      <c r="I31" s="229"/>
    </row>
    <row r="32" spans="2:9">
      <c r="B32" s="13"/>
      <c r="C32" s="227" t="s">
        <v>93</v>
      </c>
      <c r="D32" s="228"/>
      <c r="E32" s="228"/>
      <c r="F32" s="228"/>
      <c r="G32" s="228"/>
      <c r="H32" s="228"/>
      <c r="I32" s="229"/>
    </row>
    <row r="37" ht="27.75" customHeight="1"/>
    <row r="38" ht="15" customHeight="1"/>
    <row r="41" ht="15" customHeight="1"/>
    <row r="42" ht="15" customHeight="1"/>
  </sheetData>
  <mergeCells count="29">
    <mergeCell ref="C29:I29"/>
    <mergeCell ref="B30:I30"/>
    <mergeCell ref="C32:I32"/>
    <mergeCell ref="C31:I31"/>
    <mergeCell ref="C27:I27"/>
    <mergeCell ref="C28:I28"/>
    <mergeCell ref="C24:I24"/>
    <mergeCell ref="B23:I23"/>
    <mergeCell ref="C25:I25"/>
    <mergeCell ref="B26:I26"/>
    <mergeCell ref="C22:I22"/>
    <mergeCell ref="B2:I3"/>
    <mergeCell ref="B6:I6"/>
    <mergeCell ref="C10:I10"/>
    <mergeCell ref="C19:I19"/>
    <mergeCell ref="C5:I5"/>
    <mergeCell ref="C9:I9"/>
    <mergeCell ref="C8:I8"/>
    <mergeCell ref="C15:I15"/>
    <mergeCell ref="C7:I7"/>
    <mergeCell ref="C21:I21"/>
    <mergeCell ref="C12:I12"/>
    <mergeCell ref="C13:I13"/>
    <mergeCell ref="C11:I11"/>
    <mergeCell ref="C17:I17"/>
    <mergeCell ref="C18:I18"/>
    <mergeCell ref="C20:I20"/>
    <mergeCell ref="C16:I16"/>
    <mergeCell ref="C14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сводные данные по бюджету време</vt:lpstr>
      <vt:lpstr>план учебного процесса</vt:lpstr>
      <vt:lpstr>пречень кабинетов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</dc:creator>
  <cp:lastModifiedBy>УМР</cp:lastModifiedBy>
  <cp:lastPrinted>2023-07-05T08:22:07Z</cp:lastPrinted>
  <dcterms:created xsi:type="dcterms:W3CDTF">2013-06-06T08:45:59Z</dcterms:created>
  <dcterms:modified xsi:type="dcterms:W3CDTF">2023-08-11T00:25:16Z</dcterms:modified>
</cp:coreProperties>
</file>